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codeName="ThisWorkbook" autoCompressPictures="0" defaultThemeVersion="166925"/>
  <mc:AlternateContent xmlns:mc="http://schemas.openxmlformats.org/markup-compatibility/2006">
    <mc:Choice Requires="x15">
      <x15ac:absPath xmlns:x15ac="http://schemas.microsoft.com/office/spreadsheetml/2010/11/ac" url="/Users/jweiser/workspace/certified/downloads/pricesheets/"/>
    </mc:Choice>
  </mc:AlternateContent>
  <xr:revisionPtr revIDLastSave="0" documentId="13_ncr:1_{433532A2-E51E-A74F-8C00-377725E092F0}" xr6:coauthVersionLast="47" xr6:coauthVersionMax="47" xr10:uidLastSave="{00000000-0000-0000-0000-000000000000}"/>
  <bookViews>
    <workbookView xWindow="0" yWindow="500" windowWidth="30720" windowHeight="18700" xr2:uid="{00000000-000D-0000-FFFF-FFFF00000000}"/>
  </bookViews>
  <sheets>
    <sheet name="Stylized with formulas"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G32" i="3" l="1"/>
  <c r="G90" i="3" l="1"/>
  <c r="G87" i="3"/>
  <c r="G86" i="3"/>
  <c r="G85" i="3"/>
  <c r="G84" i="3"/>
  <c r="G65" i="3" l="1"/>
  <c r="G64" i="3"/>
  <c r="G39" i="3"/>
  <c r="G38" i="3"/>
  <c r="G37" i="3"/>
  <c r="G66" i="3" l="1"/>
  <c r="G115" i="3"/>
  <c r="G40" i="3" l="1"/>
  <c r="G71" i="3" l="1"/>
  <c r="G14" i="3" l="1"/>
  <c r="A14" i="3"/>
  <c r="A28" i="3" l="1"/>
  <c r="A109" i="3" l="1"/>
  <c r="A111" i="3"/>
  <c r="A112" i="3"/>
  <c r="A113" i="3"/>
  <c r="A114" i="3"/>
  <c r="A115" i="3"/>
  <c r="A116" i="3"/>
  <c r="A117" i="3"/>
  <c r="A118" i="3"/>
  <c r="A120" i="3"/>
  <c r="A121" i="3"/>
  <c r="A122" i="3"/>
  <c r="A123" i="3"/>
  <c r="A108" i="3"/>
  <c r="A72" i="3"/>
  <c r="A70" i="3"/>
  <c r="A102" i="3"/>
  <c r="A101" i="3"/>
  <c r="A79" i="3"/>
  <c r="A80" i="3"/>
  <c r="A82" i="3"/>
  <c r="A88" i="3"/>
  <c r="A89" i="3"/>
  <c r="A92" i="3"/>
  <c r="A93" i="3"/>
  <c r="A94" i="3"/>
  <c r="A95" i="3"/>
  <c r="A77" i="3"/>
  <c r="A52" i="3"/>
  <c r="A53" i="3"/>
  <c r="A55" i="3"/>
  <c r="A56" i="3"/>
  <c r="A57" i="3"/>
  <c r="A58" i="3"/>
  <c r="A59" i="3"/>
  <c r="A51" i="3"/>
  <c r="A16" i="3"/>
  <c r="A17" i="3"/>
  <c r="A24" i="3"/>
  <c r="A25" i="3"/>
  <c r="A26" i="3"/>
  <c r="A29" i="3"/>
  <c r="A30" i="3"/>
  <c r="A44" i="3"/>
  <c r="A45" i="3"/>
  <c r="A46" i="3"/>
  <c r="G109" i="3"/>
  <c r="G111" i="3"/>
  <c r="G112" i="3"/>
  <c r="G113" i="3"/>
  <c r="G114" i="3"/>
  <c r="G116" i="3"/>
  <c r="G117" i="3"/>
  <c r="G118" i="3"/>
  <c r="G120" i="3"/>
  <c r="G121" i="3"/>
  <c r="G122" i="3"/>
  <c r="G123" i="3"/>
  <c r="G108" i="3"/>
  <c r="G70" i="3"/>
  <c r="G72" i="3"/>
  <c r="G101" i="3"/>
  <c r="G102" i="3"/>
  <c r="G83" i="3"/>
  <c r="G78" i="3"/>
  <c r="G79" i="3"/>
  <c r="G82" i="3"/>
  <c r="G80" i="3"/>
  <c r="G89" i="3"/>
  <c r="G91" i="3"/>
  <c r="G81" i="3"/>
  <c r="G93" i="3"/>
  <c r="G94" i="3"/>
  <c r="G95" i="3"/>
  <c r="G96" i="3"/>
  <c r="G77" i="3"/>
  <c r="G46" i="3"/>
  <c r="G44" i="3"/>
  <c r="G45" i="3"/>
  <c r="G21" i="3"/>
  <c r="G30" i="3"/>
  <c r="G20" i="3"/>
  <c r="G19" i="3"/>
  <c r="G18" i="3"/>
  <c r="G16" i="3"/>
  <c r="G17" i="3"/>
  <c r="G24" i="3"/>
  <c r="G25" i="3"/>
  <c r="G26" i="3"/>
  <c r="G22" i="3"/>
  <c r="G28" i="3"/>
  <c r="G33" i="3" s="1"/>
  <c r="G29" i="3"/>
  <c r="G51" i="3"/>
  <c r="G52" i="3"/>
  <c r="G53" i="3"/>
  <c r="G55" i="3"/>
  <c r="G56" i="3"/>
  <c r="G57" i="3"/>
  <c r="G58" i="3"/>
  <c r="G59" i="3"/>
  <c r="G124" i="3" l="1"/>
  <c r="G60" i="3"/>
  <c r="G97" i="3"/>
  <c r="G103" i="3"/>
  <c r="G73" i="3"/>
  <c r="G47" i="3"/>
  <c r="G128" i="3" l="1"/>
</calcChain>
</file>

<file path=xl/sharedStrings.xml><?xml version="1.0" encoding="utf-8"?>
<sst xmlns="http://schemas.openxmlformats.org/spreadsheetml/2006/main" count="199" uniqueCount="176">
  <si>
    <t>Notes</t>
  </si>
  <si>
    <t>ADAHRS - Primary Module (Includes OAT)</t>
  </si>
  <si>
    <t>X</t>
  </si>
  <si>
    <t>Basic Package:  Flight Instruments, Moving Map, VFR GPS Navigator</t>
  </si>
  <si>
    <t>Kit Subtotal</t>
  </si>
  <si>
    <t>503367-000</t>
    <phoneticPr fontId="10" type="noConversion"/>
  </si>
  <si>
    <t>Oil/Coolant Temperature Sensor</t>
  </si>
  <si>
    <t>503387-000</t>
  </si>
  <si>
    <t>503386-000</t>
  </si>
  <si>
    <t>Amps Shunt, 0-100 Amps</t>
  </si>
  <si>
    <t>SV-ADSB-472 Dual Band Traffic and Weather Receiver (ADS-B In)</t>
    <phoneticPr fontId="10" type="noConversion"/>
  </si>
  <si>
    <t>Part No.</t>
    <phoneticPr fontId="10" type="noConversion"/>
  </si>
  <si>
    <t>503508-000</t>
    <phoneticPr fontId="10" type="noConversion"/>
  </si>
  <si>
    <t>SV-XPNDR-261 Class 1 Mode S Transponder (ADS-B Out)</t>
    <phoneticPr fontId="10" type="noConversion"/>
  </si>
  <si>
    <t>503399-000</t>
    <phoneticPr fontId="10" type="noConversion"/>
  </si>
  <si>
    <t>503397-000</t>
    <phoneticPr fontId="10" type="noConversion"/>
  </si>
  <si>
    <t>503463-000</t>
    <phoneticPr fontId="10" type="noConversion"/>
  </si>
  <si>
    <t>503465-000</t>
    <phoneticPr fontId="10" type="noConversion"/>
  </si>
  <si>
    <t>503473-000</t>
    <phoneticPr fontId="10" type="noConversion"/>
  </si>
  <si>
    <t>503380-000</t>
  </si>
  <si>
    <t>503416-000</t>
  </si>
  <si>
    <t>Autopilot</t>
  </si>
  <si>
    <t>503418-000</t>
  </si>
  <si>
    <t>Engine Monitoring</t>
  </si>
  <si>
    <t>503365-000</t>
  </si>
  <si>
    <t>SV-EMS-220 Engine Monitoring Module</t>
  </si>
  <si>
    <t xml:space="preserve">Dynon Certified SkyView HDX System for Cessna 172, Models F through S  </t>
    <phoneticPr fontId="10" type="noConversion"/>
  </si>
  <si>
    <t>IFR Connectivity Kit</t>
  </si>
  <si>
    <t>SV-HDX1100 10" SkyView HDX Display Only</t>
  </si>
  <si>
    <t>SV-HDX800 7" SkyView HDX Display Only</t>
  </si>
  <si>
    <t>503184-000</t>
  </si>
  <si>
    <t>503373-000</t>
    <phoneticPr fontId="10" type="noConversion"/>
  </si>
  <si>
    <t>503378-000</t>
  </si>
  <si>
    <t>503403-000</t>
  </si>
  <si>
    <t>Mounting Bracket for Current Shunt</t>
  </si>
  <si>
    <t>SV-HARNESS-ADSB ADS-B Harness</t>
    <phoneticPr fontId="10" type="noConversion"/>
  </si>
  <si>
    <t>SV-NET-SERVO - Network Autopilot Servo Cable Kit</t>
    <phoneticPr fontId="10" type="noConversion"/>
  </si>
  <si>
    <t>503282-000</t>
  </si>
  <si>
    <t>503370-000</t>
  </si>
  <si>
    <t>Remote Magnetometer for SkyView</t>
  </si>
  <si>
    <t>503286-000</t>
  </si>
  <si>
    <t>503294-000</t>
  </si>
  <si>
    <t>CHT, Bayonet 3/8-24 UNF</t>
  </si>
  <si>
    <t>C172 AP Mounting Bracket Kit</t>
    <phoneticPr fontId="10" type="noConversion"/>
  </si>
  <si>
    <t>Description</t>
  </si>
  <si>
    <t>EGT, Hose Clamp, 1.00-2.25”</t>
    <phoneticPr fontId="10" type="noConversion"/>
  </si>
  <si>
    <t>Network Cables</t>
  </si>
  <si>
    <t>Carburetor Air Temperature Sensor</t>
  </si>
  <si>
    <t>Fuel Flow Transducer - EI FT-60, .6-70+ GPH</t>
  </si>
  <si>
    <t>SELECT - Optional Components:</t>
  </si>
  <si>
    <t>503101-000</t>
  </si>
  <si>
    <t>503382-000</t>
  </si>
  <si>
    <t>503384-000</t>
  </si>
  <si>
    <t>503385-000</t>
  </si>
  <si>
    <t>Kit Subtotal</t>
    <phoneticPr fontId="10" type="noConversion"/>
  </si>
  <si>
    <t xml:space="preserve">SV-NET-HUB 5-Port Network Hub </t>
    <phoneticPr fontId="10" type="noConversion"/>
  </si>
  <si>
    <t>Engine Sensor Main Wire Harness, 6' long</t>
    <phoneticPr fontId="10" type="noConversion"/>
  </si>
  <si>
    <t>C172 Fuel Flow Mounting Bracket</t>
    <phoneticPr fontId="10" type="noConversion"/>
  </si>
  <si>
    <t>Name:</t>
    <phoneticPr fontId="10" type="noConversion"/>
  </si>
  <si>
    <t>Phone:</t>
    <phoneticPr fontId="10" type="noConversion"/>
  </si>
  <si>
    <t>E-mail:</t>
    <phoneticPr fontId="10" type="noConversion"/>
  </si>
  <si>
    <t>ADS-B (UAT) Receiver Antenna - Rod Type (978 MHz)</t>
    <phoneticPr fontId="10" type="noConversion"/>
  </si>
  <si>
    <t>Aircraft N#:</t>
    <phoneticPr fontId="10" type="noConversion"/>
  </si>
  <si>
    <t>Installer:</t>
    <phoneticPr fontId="10" type="noConversion"/>
  </si>
  <si>
    <t>Manifold Pressure Sensor, 0-60 In Hg</t>
    <phoneticPr fontId="10" type="noConversion"/>
  </si>
  <si>
    <t>503273-000</t>
    <phoneticPr fontId="11" type="noConversion"/>
  </si>
  <si>
    <t>GPS-2020 Compliant Receiver / Antenna</t>
  </si>
  <si>
    <t>Core Components:</t>
  </si>
  <si>
    <t>SV-HARNESS-XPNDR Transponder Harness</t>
  </si>
  <si>
    <t>503786-000</t>
  </si>
  <si>
    <t>503783-000</t>
  </si>
  <si>
    <t>503783-001</t>
  </si>
  <si>
    <t>503783-002</t>
  </si>
  <si>
    <t>503783-003</t>
  </si>
  <si>
    <t>503783-007</t>
  </si>
  <si>
    <t>503783-004</t>
  </si>
  <si>
    <t>503783-005</t>
  </si>
  <si>
    <t>503783-006</t>
  </si>
  <si>
    <t>503562-000</t>
  </si>
  <si>
    <t>503562-001</t>
  </si>
  <si>
    <t>503562-002</t>
  </si>
  <si>
    <t>503562-003</t>
  </si>
  <si>
    <t>503528-001</t>
  </si>
  <si>
    <t>503424-000</t>
  </si>
  <si>
    <t>503784-000</t>
  </si>
  <si>
    <t>503561-000</t>
  </si>
  <si>
    <t>503787-000</t>
  </si>
  <si>
    <t>503785-000</t>
  </si>
  <si>
    <t>503528-000</t>
  </si>
  <si>
    <t>503674-000</t>
  </si>
  <si>
    <t>Capstan Servo Accessory Kit, 1/8" Cable, Aluminum Clamps</t>
  </si>
  <si>
    <t>503806-000</t>
  </si>
  <si>
    <t>STC Certificate</t>
  </si>
  <si>
    <t>Comments:</t>
  </si>
  <si>
    <t>Subtotal - System Components*</t>
  </si>
  <si>
    <t>503838-000</t>
  </si>
  <si>
    <t>503485-000</t>
  </si>
  <si>
    <t>503851-000</t>
  </si>
  <si>
    <t>Oil Pressure Sender - Kavlico v2, 1/8-27 NPT, 150 PSI</t>
  </si>
  <si>
    <t>503850-000</t>
  </si>
  <si>
    <t>QTY</t>
  </si>
  <si>
    <t>503417-000</t>
  </si>
  <si>
    <t>Unit Cost</t>
  </si>
  <si>
    <t>Extended Cost</t>
  </si>
  <si>
    <r>
      <t xml:space="preserve">EGT/CHT Wire Harness, </t>
    </r>
    <r>
      <rPr>
        <b/>
        <sz val="10"/>
        <color theme="1"/>
        <rFont val="Arial"/>
        <family val="2"/>
      </rPr>
      <t>6-cylinder</t>
    </r>
    <r>
      <rPr>
        <sz val="10"/>
        <color indexed="8"/>
        <rFont val="Arial"/>
        <family val="2"/>
      </rPr>
      <t>, 6' long</t>
    </r>
  </si>
  <si>
    <r>
      <t xml:space="preserve">EGT/CHT Wire Harness, </t>
    </r>
    <r>
      <rPr>
        <b/>
        <sz val="10"/>
        <color theme="1"/>
        <rFont val="Arial"/>
        <family val="2"/>
      </rPr>
      <t>4-cylinder</t>
    </r>
    <r>
      <rPr>
        <sz val="10"/>
        <color indexed="8"/>
        <rFont val="Arial"/>
        <family val="2"/>
      </rPr>
      <t>, 6' long</t>
    </r>
  </si>
  <si>
    <r>
      <t xml:space="preserve">ARINC-429 Interface Module </t>
    </r>
    <r>
      <rPr>
        <b/>
        <sz val="10"/>
        <color indexed="8"/>
        <rFont val="Arial"/>
        <family val="2"/>
      </rPr>
      <t>(</t>
    </r>
    <r>
      <rPr>
        <b/>
        <sz val="10"/>
        <color theme="1"/>
        <rFont val="Arial"/>
        <family val="2"/>
      </rPr>
      <t>1 required for each IFR GPS/Nav device</t>
    </r>
    <r>
      <rPr>
        <b/>
        <sz val="10"/>
        <color indexed="8"/>
        <rFont val="Arial"/>
        <family val="2"/>
      </rPr>
      <t>)</t>
    </r>
  </si>
  <si>
    <r>
      <t xml:space="preserve">USB Port - Panel-Mount - 24" length </t>
    </r>
    <r>
      <rPr>
        <b/>
        <sz val="10"/>
        <color indexed="8"/>
        <rFont val="Arial"/>
        <family val="2"/>
      </rPr>
      <t>(</t>
    </r>
    <r>
      <rPr>
        <b/>
        <sz val="10"/>
        <color theme="1"/>
        <rFont val="Arial"/>
        <family val="2"/>
      </rPr>
      <t>1 per display</t>
    </r>
    <r>
      <rPr>
        <b/>
        <sz val="10"/>
        <color indexed="8"/>
        <rFont val="Arial"/>
        <family val="2"/>
      </rPr>
      <t>)</t>
    </r>
  </si>
  <si>
    <r>
      <t>Type or delete "</t>
    </r>
    <r>
      <rPr>
        <b/>
        <sz val="14"/>
        <color rgb="FF000000"/>
        <rFont val="Arial"/>
        <family val="2"/>
      </rPr>
      <t>X</t>
    </r>
    <r>
      <rPr>
        <sz val="14"/>
        <color rgb="FF000000"/>
        <rFont val="Arial"/>
        <family val="2"/>
      </rPr>
      <t>" to select or remove a particular group from the list. Some items are required as part of the base installation and can not be removed. Note: Options in a group can not be selected unless the group is selected. Unselected Groups will be grayed out.</t>
    </r>
  </si>
  <si>
    <t>503406-000</t>
  </si>
  <si>
    <t>503468-000</t>
  </si>
  <si>
    <t>503471-000</t>
  </si>
  <si>
    <t>503963-000</t>
  </si>
  <si>
    <t>EMS-to-ADAHRS/ARINC Mounting Stacking Kit</t>
  </si>
  <si>
    <t>COM/XPNDR Module Mounting Kit</t>
  </si>
  <si>
    <t>503756-000</t>
  </si>
  <si>
    <t>504146-000</t>
  </si>
  <si>
    <t>504020-000</t>
  </si>
  <si>
    <t>504145-000</t>
  </si>
  <si>
    <t>ADAHRS to ARINC Module Stacking Kit</t>
  </si>
  <si>
    <t>SV-COM-T8 COM Transceiver</t>
  </si>
  <si>
    <t xml:space="preserve">COM Radio </t>
  </si>
  <si>
    <t>SV-AP-PANEL/V SkyView Autopilot Control Panel (Vertical)</t>
  </si>
  <si>
    <t>SV-AP-PANEL/H SkyView Autopilot Control Panel (Horizontal)</t>
  </si>
  <si>
    <t>SV-KNOB-PANEL/V SkyView Knob Control Panel  (Vertical)</t>
  </si>
  <si>
    <t>SV-KNOB-PANEL/H SkyView Knob Control Panel  (Horizontal)</t>
  </si>
  <si>
    <t>SV-COM-PANEL/H SkyView COM Control Panel (Horizontal )</t>
  </si>
  <si>
    <t>SV42C Servo, Capstan (1.0" Radius) - Roll/Pitch</t>
  </si>
  <si>
    <t>SkyView Display Harness</t>
  </si>
  <si>
    <t>10" Universal Module Mounting Tray Kit for SV-HDX1100 Display. Mounts SV-EMS-220 (plus SV-ADAHRS-200 &amp; SV-ARINC-429 with stacking kits), SV-ADSB-472, SV-BAT-320, and SV-NET-HUB.</t>
  </si>
  <si>
    <t>7" Avionics Shelf Tray for SV-HDX-800 Display. Mounts SV-BAT-320 &amp; (one of) SV-COM or SV-XPNDR-261.</t>
  </si>
  <si>
    <t>SV-COM-PANEL/V SkyView COM Control Panel (Vertical)</t>
  </si>
  <si>
    <r>
      <t xml:space="preserve">Core Components: 
(Note: A transceiver </t>
    </r>
    <r>
      <rPr>
        <b/>
        <i/>
        <u/>
        <sz val="10"/>
        <rFont val="Arial"/>
        <family val="2"/>
      </rPr>
      <t>and</t>
    </r>
    <r>
      <rPr>
        <b/>
        <sz val="10"/>
        <rFont val="Arial"/>
        <family val="2"/>
      </rPr>
      <t xml:space="preserve"> control panel are required for each COM radio installed)</t>
    </r>
  </si>
  <si>
    <t>SELECT - EGT/CHT Components:</t>
  </si>
  <si>
    <t>ADS-B Out</t>
  </si>
  <si>
    <t>ADS-B In</t>
  </si>
  <si>
    <r>
      <t xml:space="preserve">SV-BAT-320 Backup Battery </t>
    </r>
    <r>
      <rPr>
        <b/>
        <sz val="10"/>
        <color rgb="FF000000"/>
        <rFont val="Arial"/>
        <family val="2"/>
      </rPr>
      <t>(Required for each display in the aircraft)</t>
    </r>
  </si>
  <si>
    <t>Primary SkyView HDX System (Required):</t>
  </si>
  <si>
    <t>Pilot Display(s)  (up to 3 total displays can be installed in an airplane, 1 display is required)</t>
  </si>
  <si>
    <t xml:space="preserve">SV-BUTTON-APDISC Autopilot Disconnect Button – Panel-Mounted (if not equipped otherwise) </t>
  </si>
  <si>
    <r>
      <t xml:space="preserve">SV-BUTTON-LEVEL Autopilot LEVEL Button </t>
    </r>
    <r>
      <rPr>
        <b/>
        <sz val="10"/>
        <color indexed="8"/>
        <rFont val="Arial"/>
        <family val="2"/>
      </rPr>
      <t>(R</t>
    </r>
    <r>
      <rPr>
        <b/>
        <sz val="10"/>
        <color theme="1"/>
        <rFont val="Arial"/>
        <family val="2"/>
      </rPr>
      <t>equired unless</t>
    </r>
    <r>
      <rPr>
        <b/>
        <sz val="10"/>
        <color indexed="8"/>
        <rFont val="Arial"/>
        <family val="2"/>
      </rPr>
      <t xml:space="preserve"> SV-AP-Panel is included)</t>
    </r>
  </si>
  <si>
    <t>Knob Control Panel</t>
  </si>
  <si>
    <t>SV-NET-6inCC, 6" long</t>
  </si>
  <si>
    <t>SV-NET-8inCC, 8" long</t>
  </si>
  <si>
    <t>SV-NET-10inCC, 10" long</t>
  </si>
  <si>
    <t>SV-NET-1CC, 1' long</t>
  </si>
  <si>
    <t>SV-NET-1.5CC, 1.5' long</t>
  </si>
  <si>
    <t>SV-NET-2CC, 2' long</t>
  </si>
  <si>
    <t>SV-NET-6CC, 6' long</t>
  </si>
  <si>
    <t>Connector to Pins Cables (1 end w/D-sub connector; 1 end w/pins only)</t>
  </si>
  <si>
    <t>SV-NET-10CP, 10' long</t>
  </si>
  <si>
    <t>SV-NET-20CP, 20' long</t>
  </si>
  <si>
    <t>SV-NET-25CP, 25' long</t>
  </si>
  <si>
    <t xml:space="preserve">SV-NET-3CC, 3' long </t>
  </si>
  <si>
    <t>SV-NET-15CP, 15' long</t>
  </si>
  <si>
    <t xml:space="preserve">Connector to Connector Cables (9-pin D-sub connectors fitted to both ends) </t>
  </si>
  <si>
    <r>
      <t xml:space="preserve">Supplemental Type Certificate (STC) Permission Letter </t>
    </r>
    <r>
      <rPr>
        <b/>
        <sz val="10"/>
        <color rgb="FF000000"/>
        <rFont val="Arial"/>
        <family val="2"/>
      </rPr>
      <t>(Required)</t>
    </r>
  </si>
  <si>
    <t>Send this form to sales@dynon.com or your preferred 
Dynon Authorized Installation Center to begin the purchasing process.</t>
  </si>
  <si>
    <t>SELECT - Fuel Pressure Sender: Please consult an A&amp;P to determine the best PSI sensor for your engine.</t>
  </si>
  <si>
    <t>15 PSI Fuel/Fluid Pressure Sender - Kavlico v2, 1/8-27 NPT - Carbureted Engines</t>
  </si>
  <si>
    <t>50 PSI Fuel/Fluid Pressure Sender - Kavlico v2, 1/8-27 NPT - Injected Engines</t>
  </si>
  <si>
    <t>150 PSI Fuel/Fluid Pressure Sender - Kavlico v2, 1/8-27 NPT - Injected Engines</t>
  </si>
  <si>
    <t>503983-000</t>
  </si>
  <si>
    <t>504011-000</t>
  </si>
  <si>
    <t>SV-NET-SPL Network Splitter, 1’ long</t>
  </si>
  <si>
    <t>Note:  The final list of "Optional Network Cables" should be determined by the installer, as the type and quantity can vary by installation. All Cables have Aircraft Grade Tefzel® Wiring</t>
  </si>
  <si>
    <t>SELECT - Angle of Attack:</t>
  </si>
  <si>
    <t>503414-000</t>
  </si>
  <si>
    <t>Unheated AoA Probe</t>
  </si>
  <si>
    <t>Backup Flight Instruments (Instrument and Backup Battery are Required):</t>
  </si>
  <si>
    <t>D30 Instrument</t>
  </si>
  <si>
    <t>Standby EFIS Power Harness for D30</t>
  </si>
  <si>
    <t>Internal Backup Battery for D30</t>
  </si>
  <si>
    <t>504103-000</t>
  </si>
  <si>
    <t>503984-000</t>
  </si>
  <si>
    <t>*Installation time varies depending on aircraft condition, installer, and many other factors. However, Dynon’s affordable manufactured
harnesses, brackets, and other installation aids significantly save installation time over competitive systems.
All pricing is subject to change. Download the most current pricing sheet from dynoncertified.com for the most up-to-date pricing. Updated: 07/20/2023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</si>
</sst>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
    <numFmt numFmtId="167" formatCode="&quot;$&quot;#,##0"/>
  </numFmts>
  <fonts count="35" x14ac:knownFonts="1">
    <font>
      <sz val="11"/>
      <color theme="1"/>
      <name val="Calibri"/>
      <family val="2"/>
      <scheme val="minor"/>
    </font>
    <font>
      <sz val="10"/>
      <name val="Arial"/>
      <family val="2"/>
    </font>
    <font>
      <b/>
      <sz val="10"/>
      <name val="Arial"/>
      <family val="2"/>
    </font>
    <font>
      <b/>
      <sz val="12"/>
      <name val="Arial"/>
      <family val="2"/>
    </font>
    <font>
      <sz val="11"/>
      <color theme="1"/>
      <name val="Calibri"/>
      <family val="2"/>
      <scheme val="minor"/>
    </font>
    <font>
      <sz val="10"/>
      <color rgb="FF00B0F0"/>
      <name val="Arial"/>
      <family val="2"/>
    </font>
    <font>
      <b/>
      <sz val="10"/>
      <color indexed="8"/>
      <name val="Arial"/>
      <family val="2"/>
    </font>
    <font>
      <b/>
      <sz val="12"/>
      <color indexed="8"/>
      <name val="Arial"/>
      <family val="2"/>
    </font>
    <font>
      <sz val="10"/>
      <color indexed="8"/>
      <name val="Arial"/>
      <family val="2"/>
    </font>
    <font>
      <sz val="10"/>
      <color theme="0" tint="-4.9989318521683403E-2"/>
      <name val="Arial"/>
      <family val="2"/>
    </font>
    <font>
      <sz val="8"/>
      <name val="Verdana"/>
      <family val="2"/>
    </font>
    <font>
      <b/>
      <sz val="10"/>
      <color indexed="9"/>
      <name val="Arial"/>
      <family val="2"/>
    </font>
    <font>
      <b/>
      <sz val="12"/>
      <color indexed="9"/>
      <name val="Arial"/>
      <family val="2"/>
    </font>
    <font>
      <sz val="10"/>
      <color indexed="9"/>
      <name val="Arial"/>
      <family val="2"/>
    </font>
    <font>
      <b/>
      <sz val="14"/>
      <color indexed="9"/>
      <name val="Arial"/>
      <family val="2"/>
    </font>
    <font>
      <sz val="11"/>
      <color indexed="9"/>
      <name val="Calibri"/>
      <family val="2"/>
    </font>
    <font>
      <sz val="11"/>
      <color indexed="8"/>
      <name val="Calibri"/>
      <family val="2"/>
    </font>
    <font>
      <sz val="11"/>
      <name val="Calibri"/>
      <family val="2"/>
    </font>
    <font>
      <b/>
      <sz val="10"/>
      <color indexed="8"/>
      <name val="Arial"/>
      <family val="2"/>
    </font>
    <font>
      <b/>
      <sz val="10"/>
      <color theme="1"/>
      <name val="Arial"/>
      <family val="2"/>
    </font>
    <font>
      <b/>
      <sz val="9"/>
      <name val="Arial"/>
      <family val="2"/>
    </font>
    <font>
      <b/>
      <sz val="16"/>
      <color theme="1"/>
      <name val="Calibri"/>
      <family val="2"/>
      <scheme val="minor"/>
    </font>
    <font>
      <sz val="10"/>
      <color theme="1"/>
      <name val="Arial"/>
      <family val="2"/>
    </font>
    <font>
      <sz val="10"/>
      <color theme="1"/>
      <name val="Arial"/>
      <family val="2"/>
    </font>
    <font>
      <b/>
      <sz val="12"/>
      <name val="Arial"/>
      <family val="2"/>
    </font>
    <font>
      <b/>
      <sz val="12"/>
      <color theme="1"/>
      <name val="Arial"/>
      <family val="2"/>
    </font>
    <font>
      <b/>
      <sz val="11"/>
      <color theme="1"/>
      <name val="Calibri"/>
      <family val="2"/>
      <scheme val="minor"/>
    </font>
    <font>
      <b/>
      <sz val="16"/>
      <color indexed="8"/>
      <name val="Arial"/>
      <family val="2"/>
    </font>
    <font>
      <sz val="12"/>
      <name val="Arial"/>
      <family val="2"/>
    </font>
    <font>
      <sz val="14"/>
      <color rgb="FF000000"/>
      <name val="Arial"/>
      <family val="2"/>
    </font>
    <font>
      <sz val="14"/>
      <color indexed="8"/>
      <name val="Calibri"/>
      <family val="2"/>
    </font>
    <font>
      <b/>
      <sz val="14"/>
      <color rgb="FF000000"/>
      <name val="Arial"/>
      <family val="2"/>
    </font>
    <font>
      <b/>
      <i/>
      <u/>
      <sz val="10"/>
      <name val="Arial"/>
      <family val="2"/>
    </font>
    <font>
      <b/>
      <sz val="10"/>
      <color rgb="FF000000"/>
      <name val="Arial"/>
      <family val="2"/>
    </font>
    <font>
      <sz val="10"/>
      <color indexed="22"/>
      <name val="Arial"/>
      <family val="2"/>
    </font>
  </fonts>
  <fills count="10">
    <fill>
      <patternFill patternType="none"/>
    </fill>
    <fill>
      <patternFill patternType="gray125"/>
    </fill>
    <fill>
      <patternFill patternType="solid">
        <fgColor indexed="9"/>
        <bgColor indexed="64"/>
      </patternFill>
    </fill>
    <fill>
      <patternFill patternType="solid">
        <fgColor indexed="63"/>
        <bgColor indexed="64"/>
      </patternFill>
    </fill>
    <fill>
      <patternFill patternType="solid">
        <fgColor indexed="57"/>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tint="-9.9978637043366805E-2"/>
        <bgColor indexed="64"/>
      </patternFill>
    </fill>
  </fills>
  <borders count="38">
    <border>
      <left/>
      <right/>
      <top/>
      <bottom/>
      <diagonal/>
    </border>
    <border>
      <left/>
      <right/>
      <top/>
      <bottom style="medium">
        <color indexed="64"/>
      </bottom>
      <diagonal/>
    </border>
    <border>
      <left/>
      <right/>
      <top style="dotted">
        <color indexed="64"/>
      </top>
      <bottom/>
      <diagonal/>
    </border>
    <border>
      <left/>
      <right/>
      <top/>
      <bottom style="dotted">
        <color indexed="64"/>
      </bottom>
      <diagonal/>
    </border>
    <border>
      <left/>
      <right/>
      <top style="dotted">
        <color indexed="64"/>
      </top>
      <bottom style="dotted">
        <color indexed="64"/>
      </bottom>
      <diagonal/>
    </border>
    <border>
      <left/>
      <right/>
      <top style="medium">
        <color indexed="64"/>
      </top>
      <bottom style="medium">
        <color indexed="64"/>
      </bottom>
      <diagonal/>
    </border>
    <border>
      <left/>
      <right/>
      <top style="medium">
        <color auto="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dotted">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dotted">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ck">
        <color indexed="64"/>
      </right>
      <top/>
      <bottom/>
      <diagonal/>
    </border>
    <border>
      <left/>
      <right style="thick">
        <color indexed="64"/>
      </right>
      <top/>
      <bottom style="medium">
        <color indexed="64"/>
      </bottom>
      <diagonal/>
    </border>
    <border>
      <left/>
      <right style="thick">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dotted">
        <color indexed="64"/>
      </bottom>
      <diagonal/>
    </border>
    <border>
      <left style="medium">
        <color indexed="64"/>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theme="1"/>
      </right>
      <top/>
      <bottom style="dotted">
        <color indexed="64"/>
      </bottom>
      <diagonal/>
    </border>
    <border>
      <left style="thin">
        <color theme="1"/>
      </left>
      <right style="thin">
        <color theme="1"/>
      </right>
      <top style="thin">
        <color theme="1"/>
      </top>
      <bottom style="thin">
        <color theme="1"/>
      </bottom>
      <diagonal/>
    </border>
  </borders>
  <cellStyleXfs count="3">
    <xf numFmtId="0" fontId="0" fillId="0" borderId="0"/>
    <xf numFmtId="43" fontId="4" fillId="0" borderId="0" applyFont="0" applyFill="0" applyBorder="0" applyAlignment="0" applyProtection="0"/>
    <xf numFmtId="44" fontId="4" fillId="0" borderId="0" applyFont="0" applyFill="0" applyBorder="0" applyAlignment="0" applyProtection="0"/>
  </cellStyleXfs>
  <cellXfs count="232">
    <xf numFmtId="0" fontId="0" fillId="0" borderId="0" xfId="0"/>
    <xf numFmtId="0" fontId="8" fillId="0" borderId="0" xfId="0" applyFont="1" applyAlignment="1">
      <alignment horizontal="left" vertical="center"/>
    </xf>
    <xf numFmtId="0" fontId="16" fillId="0" borderId="0" xfId="0" applyFont="1" applyAlignment="1" applyProtection="1">
      <alignment horizontal="right" vertical="center"/>
      <protection locked="0"/>
    </xf>
    <xf numFmtId="0" fontId="16" fillId="0" borderId="1" xfId="0" applyFont="1" applyBorder="1" applyAlignment="1" applyProtection="1">
      <alignment horizontal="right" vertical="center"/>
      <protection locked="0"/>
    </xf>
    <xf numFmtId="0" fontId="0" fillId="0" borderId="9" xfId="0" applyBorder="1"/>
    <xf numFmtId="0" fontId="0" fillId="0" borderId="11" xfId="0" applyBorder="1"/>
    <xf numFmtId="0" fontId="17" fillId="0" borderId="0" xfId="0" applyFont="1" applyAlignment="1" applyProtection="1">
      <alignment horizontal="left" vertical="center"/>
      <protection locked="0"/>
    </xf>
    <xf numFmtId="0" fontId="17" fillId="0" borderId="1" xfId="0" applyFont="1" applyBorder="1" applyAlignment="1" applyProtection="1">
      <alignment horizontal="left" vertical="center"/>
      <protection locked="0"/>
    </xf>
    <xf numFmtId="164" fontId="0" fillId="0" borderId="0" xfId="0" applyNumberFormat="1"/>
    <xf numFmtId="0" fontId="9" fillId="5" borderId="0" xfId="0" applyFont="1" applyFill="1" applyAlignment="1" applyProtection="1">
      <alignment horizontal="center" vertical="center"/>
      <protection locked="0"/>
    </xf>
    <xf numFmtId="0" fontId="8" fillId="5" borderId="0" xfId="0" applyFont="1" applyFill="1" applyAlignment="1">
      <alignment vertical="center"/>
    </xf>
    <xf numFmtId="0" fontId="3" fillId="5" borderId="0" xfId="0" applyFont="1" applyFill="1" applyAlignment="1">
      <alignment horizontal="center" vertical="center"/>
    </xf>
    <xf numFmtId="0" fontId="3" fillId="5" borderId="20" xfId="0" applyFont="1" applyFill="1" applyBorder="1" applyAlignment="1" applyProtection="1">
      <alignment horizontal="center" vertical="center"/>
      <protection locked="0"/>
    </xf>
    <xf numFmtId="0" fontId="1" fillId="5" borderId="3" xfId="0" applyFont="1" applyFill="1" applyBorder="1" applyAlignment="1">
      <alignment vertical="center"/>
    </xf>
    <xf numFmtId="0" fontId="8" fillId="5" borderId="3" xfId="0" applyFont="1" applyFill="1" applyBorder="1" applyAlignment="1">
      <alignment vertical="center"/>
    </xf>
    <xf numFmtId="0" fontId="3" fillId="5" borderId="21" xfId="0" applyFont="1" applyFill="1" applyBorder="1" applyAlignment="1" applyProtection="1">
      <alignment horizontal="center" vertical="center"/>
      <protection locked="0"/>
    </xf>
    <xf numFmtId="0" fontId="1" fillId="5" borderId="2" xfId="0" applyFont="1" applyFill="1" applyBorder="1" applyAlignment="1">
      <alignment vertical="center"/>
    </xf>
    <xf numFmtId="0" fontId="8" fillId="5" borderId="2" xfId="0" applyFont="1" applyFill="1" applyBorder="1" applyAlignment="1">
      <alignment vertical="center"/>
    </xf>
    <xf numFmtId="0" fontId="1" fillId="5" borderId="1" xfId="0" applyFont="1" applyFill="1" applyBorder="1" applyAlignment="1">
      <alignment vertical="center"/>
    </xf>
    <xf numFmtId="0" fontId="3" fillId="5" borderId="22" xfId="0" applyFont="1" applyFill="1" applyBorder="1" applyAlignment="1" applyProtection="1">
      <alignment horizontal="center" vertical="center"/>
      <protection locked="0"/>
    </xf>
    <xf numFmtId="0" fontId="8" fillId="5" borderId="0" xfId="0" applyFont="1" applyFill="1" applyAlignment="1">
      <alignment horizontal="left" vertical="center"/>
    </xf>
    <xf numFmtId="0" fontId="8" fillId="5" borderId="2" xfId="0" applyFont="1" applyFill="1" applyBorder="1" applyAlignment="1">
      <alignment horizontal="left" vertical="center"/>
    </xf>
    <xf numFmtId="0" fontId="8" fillId="5" borderId="4" xfId="0" applyFont="1" applyFill="1" applyBorder="1" applyAlignment="1">
      <alignment vertical="center"/>
    </xf>
    <xf numFmtId="0" fontId="1" fillId="5" borderId="4" xfId="0" applyFont="1" applyFill="1" applyBorder="1" applyAlignment="1">
      <alignment vertical="center"/>
    </xf>
    <xf numFmtId="0" fontId="1" fillId="5" borderId="12" xfId="0" applyFont="1" applyFill="1" applyBorder="1" applyAlignment="1">
      <alignment vertical="center"/>
    </xf>
    <xf numFmtId="0" fontId="3" fillId="5" borderId="16" xfId="0" applyFont="1" applyFill="1" applyBorder="1" applyAlignment="1" applyProtection="1">
      <alignment horizontal="center" vertical="center"/>
      <protection locked="0"/>
    </xf>
    <xf numFmtId="0" fontId="1" fillId="5" borderId="0" xfId="0" applyFont="1" applyFill="1" applyAlignment="1">
      <alignment vertical="center"/>
    </xf>
    <xf numFmtId="0" fontId="6" fillId="5" borderId="5" xfId="0" applyFont="1" applyFill="1" applyBorder="1" applyAlignment="1">
      <alignment horizontal="left" vertical="center" wrapText="1"/>
    </xf>
    <xf numFmtId="0" fontId="6" fillId="5" borderId="5" xfId="0" applyFont="1" applyFill="1" applyBorder="1" applyAlignment="1">
      <alignment vertical="center"/>
    </xf>
    <xf numFmtId="0" fontId="3" fillId="2" borderId="16" xfId="0" applyFont="1" applyFill="1" applyBorder="1" applyAlignment="1">
      <alignment horizontal="center" vertical="center"/>
    </xf>
    <xf numFmtId="0" fontId="1" fillId="2" borderId="4" xfId="0" applyFont="1" applyFill="1" applyBorder="1" applyAlignment="1">
      <alignment vertical="center"/>
    </xf>
    <xf numFmtId="0" fontId="8" fillId="2" borderId="4" xfId="0" applyFont="1" applyFill="1" applyBorder="1" applyAlignment="1">
      <alignment vertical="center"/>
    </xf>
    <xf numFmtId="0" fontId="8" fillId="2" borderId="3" xfId="0" applyFont="1" applyFill="1" applyBorder="1" applyAlignment="1">
      <alignment vertical="center"/>
    </xf>
    <xf numFmtId="0" fontId="1" fillId="2" borderId="3" xfId="0" applyFont="1" applyFill="1" applyBorder="1" applyAlignment="1">
      <alignment vertical="center"/>
    </xf>
    <xf numFmtId="0" fontId="6" fillId="2" borderId="4" xfId="0" applyFont="1" applyFill="1" applyBorder="1" applyAlignment="1">
      <alignment horizontal="left" vertical="center"/>
    </xf>
    <xf numFmtId="0" fontId="8" fillId="2" borderId="0" xfId="0" applyFont="1" applyFill="1" applyAlignment="1">
      <alignment vertical="center"/>
    </xf>
    <xf numFmtId="0" fontId="3" fillId="2" borderId="21" xfId="0" applyFont="1" applyFill="1" applyBorder="1" applyAlignment="1">
      <alignment horizontal="center" vertical="center"/>
    </xf>
    <xf numFmtId="0" fontId="1" fillId="2" borderId="2" xfId="0" applyFont="1" applyFill="1" applyBorder="1" applyAlignment="1">
      <alignment vertical="center"/>
    </xf>
    <xf numFmtId="0" fontId="7" fillId="7" borderId="6" xfId="0" applyFont="1" applyFill="1" applyBorder="1" applyAlignment="1">
      <alignment horizontal="left" vertical="center"/>
    </xf>
    <xf numFmtId="0" fontId="3" fillId="7" borderId="14" xfId="0" applyFont="1" applyFill="1" applyBorder="1" applyAlignment="1">
      <alignment horizontal="center" vertical="center"/>
    </xf>
    <xf numFmtId="0" fontId="9" fillId="7" borderId="5" xfId="0" applyFont="1" applyFill="1" applyBorder="1" applyAlignment="1">
      <alignment horizontal="center" vertical="center"/>
    </xf>
    <xf numFmtId="0" fontId="1" fillId="7" borderId="5" xfId="0" applyFont="1" applyFill="1" applyBorder="1" applyAlignment="1">
      <alignment vertical="center"/>
    </xf>
    <xf numFmtId="0" fontId="3" fillId="7" borderId="7" xfId="0" applyFont="1" applyFill="1" applyBorder="1" applyAlignment="1" applyProtection="1">
      <alignment horizontal="center" vertical="center"/>
      <protection locked="0"/>
    </xf>
    <xf numFmtId="0" fontId="8" fillId="7" borderId="6" xfId="0" applyFont="1" applyFill="1" applyBorder="1" applyAlignment="1">
      <alignment vertical="center"/>
    </xf>
    <xf numFmtId="0" fontId="8" fillId="7" borderId="5" xfId="0" applyFont="1" applyFill="1" applyBorder="1" applyAlignment="1">
      <alignment vertical="center"/>
    </xf>
    <xf numFmtId="0" fontId="6" fillId="2" borderId="0" xfId="0" applyFont="1" applyFill="1" applyAlignment="1">
      <alignment horizontal="left" vertical="center"/>
    </xf>
    <xf numFmtId="0" fontId="2" fillId="6" borderId="14" xfId="0" applyFont="1" applyFill="1" applyBorder="1" applyAlignment="1">
      <alignment horizontal="left" vertical="center"/>
    </xf>
    <xf numFmtId="0" fontId="2" fillId="6" borderId="5" xfId="0" applyFont="1" applyFill="1" applyBorder="1" applyAlignment="1">
      <alignment horizontal="left" vertical="center"/>
    </xf>
    <xf numFmtId="0" fontId="1" fillId="6" borderId="5" xfId="0" applyFont="1" applyFill="1" applyBorder="1" applyAlignment="1">
      <alignment vertical="center"/>
    </xf>
    <xf numFmtId="0" fontId="13" fillId="6" borderId="5" xfId="0" applyFont="1" applyFill="1" applyBorder="1" applyAlignment="1">
      <alignment vertical="center"/>
    </xf>
    <xf numFmtId="0" fontId="19" fillId="6" borderId="5" xfId="0" applyFont="1" applyFill="1" applyBorder="1" applyAlignment="1">
      <alignment horizontal="left" vertical="center"/>
    </xf>
    <xf numFmtId="0" fontId="2" fillId="6" borderId="7" xfId="0" applyFont="1" applyFill="1" applyBorder="1" applyAlignment="1">
      <alignment horizontal="left" vertical="center"/>
    </xf>
    <xf numFmtId="0" fontId="2" fillId="6" borderId="6" xfId="0" applyFont="1" applyFill="1" applyBorder="1" applyAlignment="1">
      <alignment horizontal="left" vertical="center"/>
    </xf>
    <xf numFmtId="0" fontId="1" fillId="6" borderId="6" xfId="0" applyFont="1" applyFill="1" applyBorder="1" applyAlignment="1">
      <alignment vertical="center"/>
    </xf>
    <xf numFmtId="165" fontId="15" fillId="0" borderId="0" xfId="2" applyNumberFormat="1" applyFont="1" applyFill="1" applyBorder="1" applyAlignment="1">
      <alignment vertical="center"/>
    </xf>
    <xf numFmtId="165" fontId="15" fillId="0" borderId="10" xfId="2" applyNumberFormat="1" applyFont="1" applyFill="1" applyBorder="1" applyAlignment="1">
      <alignment vertical="center"/>
    </xf>
    <xf numFmtId="165" fontId="16" fillId="0" borderId="0" xfId="2" applyNumberFormat="1" applyFont="1" applyFill="1" applyBorder="1" applyAlignment="1">
      <alignment vertical="center"/>
    </xf>
    <xf numFmtId="165" fontId="15" fillId="0" borderId="1" xfId="2" applyNumberFormat="1" applyFont="1" applyFill="1" applyBorder="1" applyAlignment="1">
      <alignment vertical="center"/>
    </xf>
    <xf numFmtId="165" fontId="15" fillId="0" borderId="13" xfId="2" applyNumberFormat="1" applyFont="1" applyFill="1" applyBorder="1" applyAlignment="1">
      <alignment vertical="center"/>
    </xf>
    <xf numFmtId="165" fontId="6" fillId="5" borderId="5" xfId="2" applyNumberFormat="1" applyFont="1" applyFill="1" applyBorder="1" applyAlignment="1" applyProtection="1">
      <alignment vertical="center" wrapText="1"/>
    </xf>
    <xf numFmtId="165" fontId="0" fillId="7" borderId="6" xfId="2" applyNumberFormat="1" applyFont="1" applyFill="1" applyBorder="1" applyAlignment="1" applyProtection="1"/>
    <xf numFmtId="165" fontId="0" fillId="7" borderId="8" xfId="2" applyNumberFormat="1" applyFont="1" applyFill="1" applyBorder="1" applyAlignment="1" applyProtection="1"/>
    <xf numFmtId="165" fontId="1" fillId="6" borderId="5" xfId="2" applyNumberFormat="1" applyFont="1" applyFill="1" applyBorder="1" applyAlignment="1" applyProtection="1">
      <alignment vertical="center"/>
    </xf>
    <xf numFmtId="165" fontId="2" fillId="6" borderId="19" xfId="2" applyNumberFormat="1" applyFont="1" applyFill="1" applyBorder="1" applyAlignment="1" applyProtection="1">
      <alignment vertical="center"/>
    </xf>
    <xf numFmtId="165" fontId="1" fillId="5" borderId="0" xfId="2" applyNumberFormat="1" applyFont="1" applyFill="1" applyBorder="1" applyAlignment="1" applyProtection="1">
      <alignment vertical="center"/>
    </xf>
    <xf numFmtId="165" fontId="13" fillId="6" borderId="5" xfId="2" applyNumberFormat="1" applyFont="1" applyFill="1" applyBorder="1" applyAlignment="1" applyProtection="1">
      <alignment vertical="center"/>
    </xf>
    <xf numFmtId="165" fontId="6" fillId="5" borderId="0" xfId="2" applyNumberFormat="1" applyFont="1" applyFill="1" applyBorder="1" applyAlignment="1">
      <alignment vertical="center"/>
    </xf>
    <xf numFmtId="165" fontId="9" fillId="5" borderId="0" xfId="2" applyNumberFormat="1" applyFont="1" applyFill="1" applyBorder="1" applyAlignment="1" applyProtection="1">
      <alignment vertical="center"/>
      <protection locked="0"/>
    </xf>
    <xf numFmtId="165" fontId="1" fillId="6" borderId="6" xfId="2" applyNumberFormat="1" applyFont="1" applyFill="1" applyBorder="1" applyAlignment="1" applyProtection="1">
      <alignment vertical="center"/>
    </xf>
    <xf numFmtId="165" fontId="2" fillId="6" borderId="8" xfId="2" applyNumberFormat="1" applyFont="1" applyFill="1" applyBorder="1" applyAlignment="1" applyProtection="1">
      <alignment vertical="center"/>
    </xf>
    <xf numFmtId="165" fontId="8" fillId="5" borderId="0" xfId="2" applyNumberFormat="1" applyFont="1" applyFill="1" applyBorder="1" applyAlignment="1">
      <alignment vertical="center"/>
    </xf>
    <xf numFmtId="165" fontId="5" fillId="5" borderId="1" xfId="2" applyNumberFormat="1" applyFont="1" applyFill="1" applyBorder="1" applyAlignment="1" applyProtection="1">
      <alignment vertical="center"/>
    </xf>
    <xf numFmtId="165" fontId="6" fillId="5" borderId="13" xfId="2" applyNumberFormat="1" applyFont="1" applyFill="1" applyBorder="1" applyAlignment="1" applyProtection="1">
      <alignment vertical="center"/>
    </xf>
    <xf numFmtId="165" fontId="5" fillId="5" borderId="0" xfId="2" applyNumberFormat="1" applyFont="1" applyFill="1" applyBorder="1" applyAlignment="1">
      <alignment vertical="center"/>
    </xf>
    <xf numFmtId="165" fontId="0" fillId="0" borderId="0" xfId="2" applyNumberFormat="1" applyFont="1" applyAlignment="1"/>
    <xf numFmtId="165" fontId="0" fillId="7" borderId="6" xfId="2" applyNumberFormat="1" applyFont="1" applyFill="1" applyBorder="1" applyAlignment="1" applyProtection="1">
      <alignment horizontal="left" indent="3"/>
    </xf>
    <xf numFmtId="165" fontId="13" fillId="6" borderId="5" xfId="2" applyNumberFormat="1" applyFont="1" applyFill="1" applyBorder="1" applyAlignment="1" applyProtection="1">
      <alignment horizontal="left" vertical="center" indent="3"/>
    </xf>
    <xf numFmtId="165" fontId="6" fillId="5" borderId="0" xfId="2" applyNumberFormat="1" applyFont="1" applyFill="1" applyBorder="1" applyAlignment="1">
      <alignment horizontal="left" vertical="center" indent="3"/>
    </xf>
    <xf numFmtId="165" fontId="9" fillId="5" borderId="0" xfId="2" applyNumberFormat="1" applyFont="1" applyFill="1" applyBorder="1" applyAlignment="1" applyProtection="1">
      <alignment horizontal="left" vertical="center" indent="3"/>
      <protection locked="0"/>
    </xf>
    <xf numFmtId="165" fontId="11" fillId="6" borderId="19" xfId="2" applyNumberFormat="1" applyFont="1" applyFill="1" applyBorder="1" applyAlignment="1" applyProtection="1">
      <alignment horizontal="left" vertical="center" indent="4"/>
    </xf>
    <xf numFmtId="165" fontId="6" fillId="5" borderId="0" xfId="2" applyNumberFormat="1" applyFont="1" applyFill="1" applyBorder="1" applyAlignment="1">
      <alignment horizontal="left" vertical="center" indent="4"/>
    </xf>
    <xf numFmtId="165" fontId="0" fillId="7" borderId="8" xfId="2" applyNumberFormat="1" applyFont="1" applyFill="1" applyBorder="1" applyAlignment="1" applyProtection="1">
      <alignment horizontal="left" indent="4"/>
    </xf>
    <xf numFmtId="165" fontId="9" fillId="5" borderId="0" xfId="2" applyNumberFormat="1" applyFont="1" applyFill="1" applyBorder="1" applyAlignment="1" applyProtection="1">
      <alignment horizontal="left" vertical="center" indent="4"/>
      <protection locked="0"/>
    </xf>
    <xf numFmtId="166" fontId="8" fillId="5" borderId="4" xfId="2" applyNumberFormat="1" applyFont="1" applyFill="1" applyBorder="1" applyAlignment="1" applyProtection="1">
      <alignment horizontal="right" vertical="center"/>
    </xf>
    <xf numFmtId="166" fontId="8" fillId="5" borderId="0" xfId="2" applyNumberFormat="1" applyFont="1" applyFill="1" applyBorder="1" applyAlignment="1" applyProtection="1">
      <alignment horizontal="right" vertical="center"/>
    </xf>
    <xf numFmtId="166" fontId="8" fillId="5" borderId="2" xfId="2" applyNumberFormat="1" applyFont="1" applyFill="1" applyBorder="1" applyAlignment="1" applyProtection="1">
      <alignment horizontal="right" vertical="center"/>
    </xf>
    <xf numFmtId="166" fontId="13" fillId="6" borderId="5" xfId="2" applyNumberFormat="1" applyFont="1" applyFill="1" applyBorder="1" applyAlignment="1" applyProtection="1">
      <alignment horizontal="right" vertical="center"/>
    </xf>
    <xf numFmtId="166" fontId="11" fillId="6" borderId="19" xfId="2" applyNumberFormat="1" applyFont="1" applyFill="1" applyBorder="1" applyAlignment="1" applyProtection="1">
      <alignment horizontal="right" vertical="center"/>
    </xf>
    <xf numFmtId="166" fontId="1" fillId="5" borderId="3" xfId="2" applyNumberFormat="1" applyFont="1" applyFill="1" applyBorder="1" applyAlignment="1" applyProtection="1">
      <alignment horizontal="right" vertical="center"/>
    </xf>
    <xf numFmtId="166" fontId="6" fillId="7" borderId="5" xfId="2" applyNumberFormat="1" applyFont="1" applyFill="1" applyBorder="1" applyAlignment="1" applyProtection="1">
      <alignment horizontal="right" vertical="center"/>
    </xf>
    <xf numFmtId="166" fontId="8" fillId="5" borderId="3" xfId="2" applyNumberFormat="1" applyFont="1" applyFill="1" applyBorder="1" applyAlignment="1" applyProtection="1">
      <alignment horizontal="right" vertical="center"/>
    </xf>
    <xf numFmtId="166" fontId="8" fillId="5" borderId="3" xfId="2" applyNumberFormat="1" applyFont="1" applyFill="1" applyBorder="1" applyAlignment="1" applyProtection="1">
      <alignment vertical="center"/>
    </xf>
    <xf numFmtId="166" fontId="8" fillId="5" borderId="4" xfId="2" applyNumberFormat="1" applyFont="1" applyFill="1" applyBorder="1" applyAlignment="1" applyProtection="1">
      <alignment vertical="center"/>
    </xf>
    <xf numFmtId="166" fontId="1" fillId="5" borderId="2" xfId="2" applyNumberFormat="1" applyFont="1" applyFill="1" applyBorder="1" applyAlignment="1" applyProtection="1">
      <alignment vertical="center"/>
    </xf>
    <xf numFmtId="166" fontId="6" fillId="7" borderId="5" xfId="2" applyNumberFormat="1" applyFont="1" applyFill="1" applyBorder="1" applyAlignment="1" applyProtection="1">
      <alignment vertical="center"/>
    </xf>
    <xf numFmtId="166" fontId="8" fillId="5" borderId="0" xfId="2" applyNumberFormat="1" applyFont="1" applyFill="1" applyBorder="1" applyAlignment="1" applyProtection="1">
      <alignment vertical="center"/>
    </xf>
    <xf numFmtId="166" fontId="13" fillId="6" borderId="5" xfId="2" applyNumberFormat="1" applyFont="1" applyFill="1" applyBorder="1" applyAlignment="1" applyProtection="1">
      <alignment vertical="center"/>
    </xf>
    <xf numFmtId="166" fontId="8" fillId="5" borderId="2" xfId="2" applyNumberFormat="1" applyFont="1" applyFill="1" applyBorder="1" applyAlignment="1" applyProtection="1">
      <alignment vertical="center"/>
    </xf>
    <xf numFmtId="166" fontId="1" fillId="5" borderId="3" xfId="2" applyNumberFormat="1" applyFont="1" applyFill="1" applyBorder="1" applyAlignment="1" applyProtection="1">
      <alignment vertical="center"/>
    </xf>
    <xf numFmtId="166" fontId="11" fillId="6" borderId="19" xfId="2" applyNumberFormat="1" applyFont="1" applyFill="1" applyBorder="1" applyAlignment="1" applyProtection="1">
      <alignment vertical="center"/>
    </xf>
    <xf numFmtId="166" fontId="8" fillId="5" borderId="0" xfId="2" applyNumberFormat="1" applyFont="1" applyFill="1" applyBorder="1" applyAlignment="1">
      <alignment vertical="center"/>
    </xf>
    <xf numFmtId="166" fontId="0" fillId="7" borderId="6" xfId="2" applyNumberFormat="1" applyFont="1" applyFill="1" applyBorder="1" applyAlignment="1" applyProtection="1"/>
    <xf numFmtId="166" fontId="6" fillId="5" borderId="0" xfId="2" applyNumberFormat="1" applyFont="1" applyFill="1" applyBorder="1" applyAlignment="1">
      <alignment vertical="center"/>
    </xf>
    <xf numFmtId="166" fontId="0" fillId="7" borderId="8" xfId="2" applyNumberFormat="1" applyFont="1" applyFill="1" applyBorder="1" applyAlignment="1" applyProtection="1"/>
    <xf numFmtId="0" fontId="7" fillId="5" borderId="20" xfId="0" applyFont="1" applyFill="1" applyBorder="1" applyAlignment="1">
      <alignment horizontal="center" vertical="center"/>
    </xf>
    <xf numFmtId="0" fontId="7" fillId="5" borderId="16" xfId="0" applyFont="1" applyFill="1" applyBorder="1" applyAlignment="1">
      <alignment horizontal="center" vertical="center"/>
    </xf>
    <xf numFmtId="0" fontId="7" fillId="5" borderId="20" xfId="0" applyFont="1" applyFill="1" applyBorder="1" applyAlignment="1" applyProtection="1">
      <alignment horizontal="center" vertical="center"/>
      <protection locked="0"/>
    </xf>
    <xf numFmtId="0" fontId="7" fillId="5" borderId="16" xfId="0" applyFont="1" applyFill="1" applyBorder="1" applyAlignment="1" applyProtection="1">
      <alignment horizontal="center" vertical="center"/>
      <protection locked="0"/>
    </xf>
    <xf numFmtId="165" fontId="11" fillId="3" borderId="5" xfId="2" applyNumberFormat="1" applyFont="1" applyFill="1" applyBorder="1" applyAlignment="1" applyProtection="1">
      <alignment vertical="center"/>
    </xf>
    <xf numFmtId="165" fontId="11" fillId="3" borderId="19" xfId="2" applyNumberFormat="1" applyFont="1" applyFill="1" applyBorder="1" applyAlignment="1" applyProtection="1">
      <alignment vertical="center"/>
    </xf>
    <xf numFmtId="0" fontId="0" fillId="5" borderId="0" xfId="0" applyFill="1"/>
    <xf numFmtId="0" fontId="16" fillId="5" borderId="0" xfId="0" applyFont="1" applyFill="1" applyAlignment="1" applyProtection="1">
      <alignment horizontal="right" vertical="center"/>
      <protection locked="0"/>
    </xf>
    <xf numFmtId="0" fontId="17" fillId="5" borderId="0" xfId="0" applyFont="1" applyFill="1" applyAlignment="1" applyProtection="1">
      <alignment horizontal="left" vertical="center"/>
      <protection locked="0"/>
    </xf>
    <xf numFmtId="165" fontId="15" fillId="5" borderId="0" xfId="2" applyNumberFormat="1" applyFont="1" applyFill="1" applyBorder="1" applyAlignment="1">
      <alignment vertical="center"/>
    </xf>
    <xf numFmtId="0" fontId="22" fillId="5" borderId="4" xfId="0" applyFont="1" applyFill="1" applyBorder="1" applyAlignment="1">
      <alignment vertical="center"/>
    </xf>
    <xf numFmtId="0" fontId="23" fillId="5" borderId="4" xfId="0" applyFont="1" applyFill="1" applyBorder="1" applyAlignment="1">
      <alignment vertical="center"/>
    </xf>
    <xf numFmtId="166" fontId="22" fillId="5" borderId="4" xfId="2" applyNumberFormat="1" applyFont="1" applyFill="1" applyBorder="1" applyAlignment="1" applyProtection="1">
      <alignment vertical="center"/>
    </xf>
    <xf numFmtId="0" fontId="8" fillId="2" borderId="3" xfId="0" applyFont="1" applyFill="1" applyBorder="1" applyAlignment="1">
      <alignment vertical="center" wrapText="1"/>
    </xf>
    <xf numFmtId="5" fontId="1" fillId="2" borderId="3" xfId="1" applyNumberFormat="1" applyFont="1" applyFill="1" applyBorder="1" applyAlignment="1">
      <alignment vertical="center"/>
    </xf>
    <xf numFmtId="166" fontId="6" fillId="5" borderId="17" xfId="2" applyNumberFormat="1" applyFont="1" applyFill="1" applyBorder="1" applyAlignment="1" applyProtection="1">
      <alignment horizontal="right" vertical="center" indent="1"/>
    </xf>
    <xf numFmtId="166" fontId="6" fillId="5" borderId="15" xfId="2" applyNumberFormat="1" applyFont="1" applyFill="1" applyBorder="1" applyAlignment="1" applyProtection="1">
      <alignment horizontal="right" vertical="center" indent="1"/>
    </xf>
    <xf numFmtId="166" fontId="18" fillId="5" borderId="17" xfId="2" applyNumberFormat="1" applyFont="1" applyFill="1" applyBorder="1" applyAlignment="1" applyProtection="1">
      <alignment horizontal="right" vertical="center" indent="1"/>
    </xf>
    <xf numFmtId="166" fontId="6" fillId="5" borderId="18" xfId="2" applyNumberFormat="1" applyFont="1" applyFill="1" applyBorder="1" applyAlignment="1" applyProtection="1">
      <alignment horizontal="right" vertical="center" indent="1"/>
    </xf>
    <xf numFmtId="0" fontId="24" fillId="5" borderId="20" xfId="0" applyFont="1" applyFill="1" applyBorder="1" applyAlignment="1" applyProtection="1">
      <alignment horizontal="center" vertical="center"/>
      <protection locked="0"/>
    </xf>
    <xf numFmtId="0" fontId="24" fillId="5" borderId="16" xfId="0" applyFont="1" applyFill="1" applyBorder="1" applyAlignment="1" applyProtection="1">
      <alignment horizontal="center" vertical="center"/>
      <protection locked="0"/>
    </xf>
    <xf numFmtId="167" fontId="8" fillId="2" borderId="3" xfId="1" applyNumberFormat="1" applyFont="1" applyFill="1" applyBorder="1" applyAlignment="1">
      <alignment horizontal="right" vertical="center"/>
    </xf>
    <xf numFmtId="167" fontId="6" fillId="7" borderId="19" xfId="2" applyNumberFormat="1" applyFont="1" applyFill="1" applyBorder="1" applyAlignment="1" applyProtection="1">
      <alignment horizontal="right" vertical="center" indent="1"/>
    </xf>
    <xf numFmtId="0" fontId="3" fillId="2" borderId="16" xfId="0" applyFont="1" applyFill="1" applyBorder="1" applyAlignment="1" applyProtection="1">
      <alignment horizontal="center" vertical="center"/>
      <protection locked="0"/>
    </xf>
    <xf numFmtId="0" fontId="25" fillId="5" borderId="16" xfId="0" applyFont="1" applyFill="1" applyBorder="1" applyAlignment="1" applyProtection="1">
      <alignment horizontal="center" vertical="center"/>
      <protection locked="0"/>
    </xf>
    <xf numFmtId="165" fontId="5" fillId="5" borderId="0" xfId="2" applyNumberFormat="1" applyFont="1" applyFill="1" applyBorder="1" applyAlignment="1" applyProtection="1">
      <alignment vertical="center"/>
    </xf>
    <xf numFmtId="165" fontId="6" fillId="5" borderId="0" xfId="2" applyNumberFormat="1" applyFont="1" applyFill="1" applyBorder="1" applyAlignment="1" applyProtection="1">
      <alignment vertical="center"/>
    </xf>
    <xf numFmtId="0" fontId="26" fillId="5" borderId="0" xfId="0" applyFont="1" applyFill="1" applyAlignment="1">
      <alignment vertical="top"/>
    </xf>
    <xf numFmtId="0" fontId="26" fillId="5" borderId="9" xfId="0" applyFont="1" applyFill="1" applyBorder="1" applyAlignment="1">
      <alignment vertical="top" wrapText="1"/>
    </xf>
    <xf numFmtId="0" fontId="26" fillId="5" borderId="10" xfId="0" applyFont="1" applyFill="1" applyBorder="1"/>
    <xf numFmtId="165" fontId="1" fillId="5" borderId="9" xfId="2" applyNumberFormat="1" applyFont="1" applyFill="1" applyBorder="1" applyAlignment="1" applyProtection="1">
      <alignment vertical="center"/>
    </xf>
    <xf numFmtId="165" fontId="5" fillId="5" borderId="11" xfId="2" applyNumberFormat="1" applyFont="1" applyFill="1" applyBorder="1" applyAlignment="1" applyProtection="1">
      <alignment vertical="center"/>
    </xf>
    <xf numFmtId="167" fontId="27" fillId="5" borderId="23" xfId="2" applyNumberFormat="1" applyFont="1" applyFill="1" applyBorder="1" applyAlignment="1" applyProtection="1">
      <alignment horizontal="right" vertical="top" indent="1"/>
    </xf>
    <xf numFmtId="0" fontId="0" fillId="5" borderId="0" xfId="0" applyFill="1" applyAlignment="1">
      <alignment vertical="top" wrapText="1"/>
    </xf>
    <xf numFmtId="0" fontId="11" fillId="3" borderId="14" xfId="0" applyFont="1" applyFill="1" applyBorder="1" applyAlignment="1">
      <alignment horizontal="center" vertical="center"/>
    </xf>
    <xf numFmtId="0" fontId="12" fillId="3" borderId="5" xfId="0" applyFont="1" applyFill="1" applyBorder="1" applyAlignment="1">
      <alignment horizontal="left" vertical="center"/>
    </xf>
    <xf numFmtId="0" fontId="13" fillId="3" borderId="5" xfId="0" applyFont="1" applyFill="1" applyBorder="1" applyAlignment="1">
      <alignment vertical="center"/>
    </xf>
    <xf numFmtId="166" fontId="8" fillId="5" borderId="4" xfId="2" applyNumberFormat="1" applyFont="1" applyFill="1" applyBorder="1" applyAlignment="1" applyProtection="1">
      <alignment horizontal="left" vertical="center"/>
    </xf>
    <xf numFmtId="165" fontId="1" fillId="5" borderId="0" xfId="2" applyNumberFormat="1" applyFont="1" applyFill="1" applyBorder="1" applyAlignment="1" applyProtection="1">
      <alignment horizontal="left" vertical="center"/>
    </xf>
    <xf numFmtId="166" fontId="8" fillId="5" borderId="2" xfId="2" applyNumberFormat="1" applyFont="1" applyFill="1" applyBorder="1" applyAlignment="1" applyProtection="1">
      <alignment horizontal="left" vertical="center"/>
    </xf>
    <xf numFmtId="166" fontId="8" fillId="5" borderId="0" xfId="2" applyNumberFormat="1" applyFont="1" applyFill="1" applyBorder="1" applyAlignment="1" applyProtection="1">
      <alignment horizontal="left" vertical="center"/>
    </xf>
    <xf numFmtId="166" fontId="1" fillId="5" borderId="3" xfId="2" applyNumberFormat="1" applyFont="1" applyFill="1" applyBorder="1" applyAlignment="1" applyProtection="1">
      <alignment horizontal="left" vertical="center"/>
    </xf>
    <xf numFmtId="5" fontId="1" fillId="2" borderId="3" xfId="1" applyNumberFormat="1" applyFont="1" applyFill="1" applyBorder="1" applyAlignment="1">
      <alignment horizontal="left" vertical="center"/>
    </xf>
    <xf numFmtId="166" fontId="0" fillId="0" borderId="0" xfId="0" applyNumberFormat="1"/>
    <xf numFmtId="166" fontId="8" fillId="5" borderId="3" xfId="2" applyNumberFormat="1" applyFont="1" applyFill="1" applyBorder="1" applyAlignment="1" applyProtection="1">
      <alignment horizontal="left" vertical="center"/>
    </xf>
    <xf numFmtId="167" fontId="8" fillId="2" borderId="4" xfId="1" applyNumberFormat="1" applyFont="1" applyFill="1" applyBorder="1" applyAlignment="1">
      <alignment horizontal="left" vertical="center"/>
    </xf>
    <xf numFmtId="166" fontId="13" fillId="6" borderId="5" xfId="2" applyNumberFormat="1" applyFont="1" applyFill="1" applyBorder="1" applyAlignment="1" applyProtection="1">
      <alignment horizontal="left" vertical="center"/>
    </xf>
    <xf numFmtId="166" fontId="1" fillId="5" borderId="2" xfId="2" applyNumberFormat="1" applyFont="1" applyFill="1" applyBorder="1" applyAlignment="1" applyProtection="1">
      <alignment horizontal="left" vertical="center"/>
    </xf>
    <xf numFmtId="166" fontId="22" fillId="5" borderId="4" xfId="2" applyNumberFormat="1" applyFont="1" applyFill="1" applyBorder="1" applyAlignment="1" applyProtection="1">
      <alignment horizontal="left" vertical="center"/>
    </xf>
    <xf numFmtId="0" fontId="19" fillId="6" borderId="14" xfId="0" applyFont="1" applyFill="1" applyBorder="1" applyAlignment="1">
      <alignment horizontal="left" vertical="center"/>
    </xf>
    <xf numFmtId="0" fontId="0" fillId="0" borderId="0" xfId="0" applyProtection="1">
      <protection hidden="1"/>
    </xf>
    <xf numFmtId="0" fontId="25" fillId="0" borderId="0" xfId="0" applyFont="1" applyAlignment="1" applyProtection="1">
      <alignment horizontal="center"/>
      <protection hidden="1"/>
    </xf>
    <xf numFmtId="0" fontId="0" fillId="5" borderId="0" xfId="0" applyFill="1" applyAlignment="1" applyProtection="1">
      <alignment horizontal="right" vertical="center"/>
      <protection locked="0"/>
    </xf>
    <xf numFmtId="0" fontId="3" fillId="7" borderId="9" xfId="0" applyFont="1" applyFill="1" applyBorder="1" applyAlignment="1">
      <alignment horizontal="center" vertical="center"/>
    </xf>
    <xf numFmtId="0" fontId="7" fillId="7" borderId="0" xfId="0" applyFont="1" applyFill="1" applyAlignment="1">
      <alignment horizontal="left" vertical="center"/>
    </xf>
    <xf numFmtId="0" fontId="6" fillId="7" borderId="0" xfId="0" applyFont="1" applyFill="1" applyAlignment="1">
      <alignment vertical="center"/>
    </xf>
    <xf numFmtId="165" fontId="0" fillId="7" borderId="0" xfId="2" applyNumberFormat="1" applyFont="1" applyFill="1" applyBorder="1" applyAlignment="1" applyProtection="1"/>
    <xf numFmtId="0" fontId="6" fillId="5" borderId="14" xfId="0" applyFont="1" applyFill="1" applyBorder="1" applyAlignment="1">
      <alignment horizontal="left" vertical="center" wrapText="1"/>
    </xf>
    <xf numFmtId="165" fontId="0" fillId="7" borderId="10" xfId="2" applyNumberFormat="1" applyFont="1" applyFill="1" applyBorder="1" applyAlignment="1" applyProtection="1"/>
    <xf numFmtId="165" fontId="6" fillId="5" borderId="26" xfId="2" applyNumberFormat="1" applyFont="1" applyFill="1" applyBorder="1" applyAlignment="1" applyProtection="1">
      <alignment vertical="center" wrapText="1"/>
    </xf>
    <xf numFmtId="0" fontId="6" fillId="2" borderId="9" xfId="0" applyFont="1" applyFill="1" applyBorder="1" applyAlignment="1">
      <alignment horizontal="left" vertical="center"/>
    </xf>
    <xf numFmtId="0" fontId="6" fillId="2" borderId="27" xfId="0" applyFont="1" applyFill="1" applyBorder="1" applyAlignment="1">
      <alignment horizontal="left" vertical="center"/>
    </xf>
    <xf numFmtId="0" fontId="6" fillId="2" borderId="28" xfId="0" applyFont="1" applyFill="1" applyBorder="1" applyAlignment="1">
      <alignment horizontal="left" vertical="center"/>
    </xf>
    <xf numFmtId="0" fontId="3" fillId="2" borderId="20" xfId="0" applyFont="1" applyFill="1" applyBorder="1" applyAlignment="1" applyProtection="1">
      <alignment horizontal="center" vertical="center"/>
      <protection locked="0"/>
    </xf>
    <xf numFmtId="0" fontId="8" fillId="5" borderId="29" xfId="0" applyFont="1" applyFill="1" applyBorder="1" applyAlignment="1">
      <alignment horizontal="left" vertical="center"/>
    </xf>
    <xf numFmtId="0" fontId="1" fillId="5" borderId="29" xfId="0" applyFont="1" applyFill="1" applyBorder="1" applyAlignment="1">
      <alignment vertical="center"/>
    </xf>
    <xf numFmtId="166" fontId="8" fillId="5" borderId="30" xfId="2" applyNumberFormat="1" applyFont="1" applyFill="1" applyBorder="1" applyAlignment="1" applyProtection="1">
      <alignment horizontal="right" vertical="center"/>
    </xf>
    <xf numFmtId="0" fontId="3" fillId="5" borderId="31" xfId="0" applyFont="1" applyFill="1" applyBorder="1" applyAlignment="1" applyProtection="1">
      <alignment horizontal="center" vertical="center"/>
      <protection locked="0"/>
    </xf>
    <xf numFmtId="0" fontId="1" fillId="5" borderId="32" xfId="0" applyFont="1" applyFill="1" applyBorder="1" applyAlignment="1">
      <alignment vertical="center"/>
    </xf>
    <xf numFmtId="0" fontId="8" fillId="5" borderId="33" xfId="0" applyFont="1" applyFill="1" applyBorder="1" applyAlignment="1">
      <alignment vertical="center"/>
    </xf>
    <xf numFmtId="166" fontId="8" fillId="5" borderId="33" xfId="2" applyNumberFormat="1" applyFont="1" applyFill="1" applyBorder="1" applyAlignment="1" applyProtection="1">
      <alignment horizontal="left" vertical="center"/>
    </xf>
    <xf numFmtId="166" fontId="8" fillId="5" borderId="34" xfId="2" applyNumberFormat="1" applyFont="1" applyFill="1" applyBorder="1" applyAlignment="1" applyProtection="1">
      <alignment vertical="center"/>
    </xf>
    <xf numFmtId="166" fontId="18" fillId="5" borderId="35" xfId="2" applyNumberFormat="1" applyFont="1" applyFill="1" applyBorder="1" applyAlignment="1" applyProtection="1">
      <alignment horizontal="right" vertical="center" indent="1"/>
    </xf>
    <xf numFmtId="0" fontId="25" fillId="7" borderId="7" xfId="0" applyFont="1" applyFill="1" applyBorder="1" applyAlignment="1" applyProtection="1">
      <alignment horizontal="center" vertical="center"/>
      <protection locked="0"/>
    </xf>
    <xf numFmtId="0" fontId="6" fillId="7" borderId="6" xfId="0" applyFont="1" applyFill="1" applyBorder="1" applyAlignment="1">
      <alignment horizontal="left" vertical="center"/>
    </xf>
    <xf numFmtId="0" fontId="6" fillId="7" borderId="6" xfId="0" applyFont="1" applyFill="1" applyBorder="1" applyAlignment="1">
      <alignment horizontal="right" vertical="center"/>
    </xf>
    <xf numFmtId="0" fontId="6" fillId="7" borderId="8" xfId="0" applyFont="1" applyFill="1" applyBorder="1" applyAlignment="1">
      <alignment horizontal="right" vertical="center" indent="1"/>
    </xf>
    <xf numFmtId="167" fontId="8" fillId="2" borderId="4" xfId="1" applyNumberFormat="1" applyFont="1" applyFill="1" applyBorder="1" applyAlignment="1">
      <alignment vertical="center"/>
    </xf>
    <xf numFmtId="5" fontId="6" fillId="2" borderId="36" xfId="1" applyNumberFormat="1" applyFont="1" applyFill="1" applyBorder="1" applyAlignment="1">
      <alignment horizontal="right" vertical="center" indent="1"/>
    </xf>
    <xf numFmtId="0" fontId="3" fillId="7" borderId="14" xfId="0" applyFont="1" applyFill="1" applyBorder="1" applyAlignment="1" applyProtection="1">
      <alignment horizontal="center" vertical="center"/>
      <protection locked="0"/>
    </xf>
    <xf numFmtId="0" fontId="34" fillId="7" borderId="5" xfId="0" applyFont="1" applyFill="1" applyBorder="1" applyAlignment="1" applyProtection="1">
      <alignment horizontal="center" vertical="center"/>
      <protection locked="0"/>
    </xf>
    <xf numFmtId="167" fontId="6" fillId="7" borderId="5" xfId="0" applyNumberFormat="1" applyFont="1" applyFill="1" applyBorder="1" applyAlignment="1">
      <alignment horizontal="right" vertical="center"/>
    </xf>
    <xf numFmtId="167" fontId="6" fillId="7" borderId="5" xfId="0" applyNumberFormat="1" applyFont="1" applyFill="1" applyBorder="1" applyAlignment="1">
      <alignment vertical="center"/>
    </xf>
    <xf numFmtId="167" fontId="6" fillId="7" borderId="19" xfId="0" applyNumberFormat="1" applyFont="1" applyFill="1" applyBorder="1" applyAlignment="1">
      <alignment horizontal="right" vertical="center" indent="1"/>
    </xf>
    <xf numFmtId="0" fontId="11" fillId="6" borderId="5" xfId="0" applyFont="1" applyFill="1" applyBorder="1" applyAlignment="1">
      <alignment horizontal="left" vertical="center"/>
    </xf>
    <xf numFmtId="164" fontId="13" fillId="6" borderId="5" xfId="1" applyNumberFormat="1" applyFont="1" applyFill="1" applyBorder="1" applyAlignment="1">
      <alignment horizontal="left" vertical="center"/>
    </xf>
    <xf numFmtId="164" fontId="13" fillId="6" borderId="5" xfId="1" applyNumberFormat="1" applyFont="1" applyFill="1" applyBorder="1" applyAlignment="1">
      <alignment horizontal="right" vertical="center"/>
    </xf>
    <xf numFmtId="164" fontId="11" fillId="6" borderId="19" xfId="1" applyNumberFormat="1" applyFont="1" applyFill="1" applyBorder="1" applyAlignment="1">
      <alignment horizontal="right" vertical="center" indent="1"/>
    </xf>
    <xf numFmtId="0" fontId="9" fillId="5" borderId="0" xfId="0" applyFont="1" applyFill="1" applyAlignment="1">
      <alignment horizontal="center" vertical="center"/>
    </xf>
    <xf numFmtId="166" fontId="6" fillId="5" borderId="0" xfId="2" applyNumberFormat="1" applyFont="1" applyFill="1" applyBorder="1" applyAlignment="1" applyProtection="1">
      <alignment horizontal="right" vertical="center"/>
    </xf>
    <xf numFmtId="167" fontId="6" fillId="5" borderId="0" xfId="2" applyNumberFormat="1" applyFont="1" applyFill="1" applyBorder="1" applyAlignment="1" applyProtection="1">
      <alignment horizontal="right" vertical="center" indent="1"/>
    </xf>
    <xf numFmtId="0" fontId="6" fillId="5" borderId="3" xfId="0" applyFont="1" applyFill="1" applyBorder="1" applyAlignment="1">
      <alignment vertical="center"/>
    </xf>
    <xf numFmtId="0" fontId="6" fillId="5" borderId="4" xfId="0" applyFont="1" applyFill="1" applyBorder="1" applyAlignment="1">
      <alignment vertical="center"/>
    </xf>
    <xf numFmtId="0" fontId="3" fillId="5" borderId="0" xfId="0" applyFont="1" applyFill="1" applyAlignment="1" applyProtection="1">
      <alignment horizontal="center" vertical="center"/>
      <protection locked="0"/>
    </xf>
    <xf numFmtId="0" fontId="3" fillId="5" borderId="37" xfId="0" applyFont="1" applyFill="1" applyBorder="1" applyAlignment="1" applyProtection="1">
      <alignment horizontal="center" vertical="center"/>
      <protection locked="0"/>
    </xf>
    <xf numFmtId="0" fontId="8" fillId="5" borderId="32" xfId="0" applyFont="1" applyFill="1" applyBorder="1" applyAlignment="1">
      <alignment horizontal="left" vertical="center"/>
    </xf>
    <xf numFmtId="0" fontId="29" fillId="5" borderId="0" xfId="0" applyFont="1" applyFill="1" applyAlignment="1">
      <alignment horizontal="center" vertical="center" wrapText="1"/>
    </xf>
    <xf numFmtId="0" fontId="30" fillId="5" borderId="0" xfId="0" applyFont="1" applyFill="1" applyAlignment="1">
      <alignment vertical="center" wrapText="1"/>
    </xf>
    <xf numFmtId="0" fontId="28" fillId="8" borderId="7" xfId="0" applyFont="1" applyFill="1" applyBorder="1" applyAlignment="1">
      <alignment horizontal="left" vertical="center" wrapText="1" indent="1"/>
    </xf>
    <xf numFmtId="0" fontId="0" fillId="0" borderId="6" xfId="0" applyBorder="1" applyAlignment="1">
      <alignment horizontal="left" vertical="center" indent="1"/>
    </xf>
    <xf numFmtId="0" fontId="0" fillId="0" borderId="8" xfId="0" applyBorder="1" applyAlignment="1">
      <alignment horizontal="left" vertical="center" indent="1"/>
    </xf>
    <xf numFmtId="0" fontId="0" fillId="0" borderId="9" xfId="0" applyBorder="1" applyAlignment="1">
      <alignment horizontal="left" vertical="center" indent="1"/>
    </xf>
    <xf numFmtId="0" fontId="0" fillId="0" borderId="0" xfId="0" applyAlignment="1">
      <alignment horizontal="left" vertical="center" indent="1"/>
    </xf>
    <xf numFmtId="0" fontId="0" fillId="0" borderId="10" xfId="0" applyBorder="1" applyAlignment="1">
      <alignment horizontal="left" vertical="center" indent="1"/>
    </xf>
    <xf numFmtId="0" fontId="0" fillId="0" borderId="11" xfId="0" applyBorder="1" applyAlignment="1">
      <alignment horizontal="left" vertical="center" indent="1"/>
    </xf>
    <xf numFmtId="0" fontId="0" fillId="0" borderId="1" xfId="0" applyBorder="1" applyAlignment="1">
      <alignment horizontal="left" vertical="center" indent="1"/>
    </xf>
    <xf numFmtId="0" fontId="0" fillId="0" borderId="13" xfId="0" applyBorder="1" applyAlignment="1">
      <alignment horizontal="left" vertical="center" indent="1"/>
    </xf>
    <xf numFmtId="0" fontId="14" fillId="4" borderId="0" xfId="0" applyFont="1" applyFill="1" applyAlignment="1">
      <alignment horizontal="center" vertical="center"/>
    </xf>
    <xf numFmtId="0" fontId="0" fillId="4" borderId="0" xfId="0" applyFill="1" applyAlignment="1">
      <alignment horizontal="center" vertical="center"/>
    </xf>
    <xf numFmtId="0" fontId="21" fillId="5" borderId="0" xfId="0" applyFont="1" applyFill="1" applyAlignment="1">
      <alignment horizontal="center" vertical="top" wrapText="1"/>
    </xf>
    <xf numFmtId="0" fontId="1" fillId="5" borderId="9" xfId="0" applyFont="1" applyFill="1" applyBorder="1" applyAlignment="1" applyProtection="1">
      <alignment vertical="top" wrapText="1"/>
      <protection locked="0"/>
    </xf>
    <xf numFmtId="0" fontId="0" fillId="0" borderId="0" xfId="0" applyAlignment="1" applyProtection="1">
      <alignment vertical="top" wrapText="1"/>
      <protection locked="0"/>
    </xf>
    <xf numFmtId="0" fontId="0" fillId="0" borderId="23"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24" xfId="0" applyBorder="1" applyAlignment="1" applyProtection="1">
      <alignment vertical="top" wrapText="1"/>
      <protection locked="0"/>
    </xf>
    <xf numFmtId="0" fontId="2" fillId="9" borderId="14" xfId="0" applyFont="1" applyFill="1" applyBorder="1" applyAlignment="1">
      <alignment horizontal="left" vertical="center"/>
    </xf>
    <xf numFmtId="0" fontId="0" fillId="0" borderId="5" xfId="0" applyBorder="1" applyAlignment="1">
      <alignment vertical="center"/>
    </xf>
    <xf numFmtId="0" fontId="0" fillId="0" borderId="25" xfId="0" applyBorder="1" applyAlignment="1">
      <alignment vertical="center"/>
    </xf>
    <xf numFmtId="165" fontId="2" fillId="9" borderId="14" xfId="2" applyNumberFormat="1" applyFont="1" applyFill="1" applyBorder="1" applyAlignment="1" applyProtection="1">
      <alignment vertical="top" wrapText="1"/>
    </xf>
    <xf numFmtId="0" fontId="0" fillId="9" borderId="5" xfId="0" applyFill="1" applyBorder="1"/>
    <xf numFmtId="0" fontId="0" fillId="9" borderId="19" xfId="0" applyFill="1" applyBorder="1"/>
    <xf numFmtId="0" fontId="20" fillId="6" borderId="11" xfId="0" applyFont="1" applyFill="1" applyBorder="1" applyAlignment="1">
      <alignment horizontal="left" vertical="center"/>
    </xf>
    <xf numFmtId="0" fontId="0" fillId="0" borderId="1" xfId="0" applyBorder="1" applyAlignment="1">
      <alignment horizontal="left" vertical="center"/>
    </xf>
    <xf numFmtId="0" fontId="0" fillId="0" borderId="13" xfId="0" applyBorder="1" applyAlignment="1">
      <alignment horizontal="left" vertical="center"/>
    </xf>
    <xf numFmtId="0" fontId="2" fillId="6" borderId="14" xfId="0" applyFont="1" applyFill="1" applyBorder="1" applyAlignment="1">
      <alignment horizontal="left" vertical="center" wrapText="1"/>
    </xf>
    <xf numFmtId="0" fontId="0" fillId="0" borderId="19" xfId="0" applyBorder="1" applyAlignment="1">
      <alignment vertical="center"/>
    </xf>
  </cellXfs>
  <cellStyles count="3">
    <cellStyle name="Comma" xfId="1" builtinId="3"/>
    <cellStyle name="Currency" xfId="2" builtinId="4"/>
    <cellStyle name="Normal" xfId="0" builtinId="0"/>
  </cellStyles>
  <dxfs count="10">
    <dxf>
      <font>
        <color theme="0" tint="-0.34998626667073579"/>
      </font>
    </dxf>
    <dxf>
      <font>
        <color theme="0" tint="-0.34998626667073579"/>
      </font>
    </dxf>
    <dxf>
      <font>
        <strike val="0"/>
        <color theme="0" tint="-0.34998626667073579"/>
      </font>
    </dxf>
    <dxf>
      <font>
        <color theme="0" tint="-0.34998626667073579"/>
      </font>
    </dxf>
    <dxf>
      <font>
        <color indexed="55"/>
      </font>
    </dxf>
    <dxf>
      <font>
        <strike val="0"/>
        <color theme="0" tint="-0.34998626667073579"/>
      </font>
    </dxf>
    <dxf>
      <font>
        <strike val="0"/>
        <color theme="2" tint="-0.24994659260841701"/>
      </font>
    </dxf>
    <dxf>
      <font>
        <strike val="0"/>
        <color theme="2" tint="-0.24994659260841701"/>
      </font>
    </dxf>
    <dxf>
      <font>
        <strike val="0"/>
        <color theme="2" tint="-0.24994659260841701"/>
      </font>
    </dxf>
    <dxf>
      <font>
        <color theme="0" tint="-0.34998626667073579"/>
      </font>
    </dxf>
  </dxfs>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45"/>
  <sheetViews>
    <sheetView tabSelected="1" view="pageLayout" topLeftCell="B1" zoomScale="120" zoomScaleNormal="150" zoomScalePageLayoutView="120" workbookViewId="0">
      <selection activeCell="C3" sqref="C3"/>
    </sheetView>
  </sheetViews>
  <sheetFormatPr baseColWidth="10" defaultColWidth="8.6640625" defaultRowHeight="15" x14ac:dyDescent="0.2"/>
  <cols>
    <col min="1" max="1" width="8.6640625" style="154" hidden="1" customWidth="1"/>
    <col min="2" max="2" width="5.1640625" customWidth="1"/>
    <col min="3" max="3" width="17.6640625" customWidth="1"/>
    <col min="4" max="4" width="92.5" customWidth="1"/>
    <col min="5" max="5" width="10.6640625" style="74" customWidth="1"/>
    <col min="6" max="6" width="2.33203125" style="74" customWidth="1"/>
    <col min="7" max="7" width="16.83203125" style="74" customWidth="1"/>
    <col min="9" max="9" width="19.6640625" customWidth="1"/>
  </cols>
  <sheetData>
    <row r="1" spans="1:7" ht="14" customHeight="1" x14ac:dyDescent="0.2">
      <c r="B1" s="211" t="s">
        <v>26</v>
      </c>
      <c r="C1" s="212"/>
      <c r="D1" s="212"/>
      <c r="E1" s="212"/>
      <c r="F1" s="212"/>
      <c r="G1" s="212"/>
    </row>
    <row r="2" spans="1:7" x14ac:dyDescent="0.2">
      <c r="B2" s="212"/>
      <c r="C2" s="212"/>
      <c r="D2" s="212"/>
      <c r="E2" s="212"/>
      <c r="F2" s="212"/>
      <c r="G2" s="212"/>
    </row>
    <row r="3" spans="1:7" x14ac:dyDescent="0.2">
      <c r="B3" s="4"/>
      <c r="C3" s="2" t="s">
        <v>58</v>
      </c>
      <c r="D3" s="6"/>
      <c r="E3" s="54"/>
      <c r="F3" s="54"/>
      <c r="G3" s="55"/>
    </row>
    <row r="4" spans="1:7" x14ac:dyDescent="0.2">
      <c r="B4" s="4"/>
      <c r="C4" s="2" t="s">
        <v>59</v>
      </c>
      <c r="D4" s="6"/>
      <c r="E4" s="56"/>
      <c r="F4" s="54"/>
      <c r="G4" s="55"/>
    </row>
    <row r="5" spans="1:7" x14ac:dyDescent="0.2">
      <c r="B5" s="4"/>
      <c r="C5" s="2" t="s">
        <v>60</v>
      </c>
      <c r="D5" s="6"/>
      <c r="E5" s="54"/>
      <c r="F5" s="54"/>
      <c r="G5" s="55"/>
    </row>
    <row r="6" spans="1:7" x14ac:dyDescent="0.2">
      <c r="B6" s="4"/>
      <c r="C6" s="2" t="s">
        <v>62</v>
      </c>
      <c r="D6" s="6"/>
      <c r="E6" s="54"/>
      <c r="F6" s="54"/>
      <c r="G6" s="55"/>
    </row>
    <row r="7" spans="1:7" ht="16" thickBot="1" x14ac:dyDescent="0.25">
      <c r="B7" s="5"/>
      <c r="C7" s="3" t="s">
        <v>63</v>
      </c>
      <c r="D7" s="7"/>
      <c r="E7" s="57"/>
      <c r="F7" s="57"/>
      <c r="G7" s="58"/>
    </row>
    <row r="8" spans="1:7" ht="6" customHeight="1" x14ac:dyDescent="0.2">
      <c r="B8" s="110"/>
      <c r="C8" s="111"/>
      <c r="D8" s="112"/>
      <c r="E8" s="113"/>
      <c r="F8" s="113"/>
      <c r="G8" s="113"/>
    </row>
    <row r="9" spans="1:7" ht="47" customHeight="1" x14ac:dyDescent="0.2">
      <c r="B9" s="200" t="s">
        <v>108</v>
      </c>
      <c r="C9" s="201"/>
      <c r="D9" s="201"/>
      <c r="E9" s="201"/>
      <c r="F9" s="201"/>
      <c r="G9" s="201"/>
    </row>
    <row r="10" spans="1:7" ht="8" customHeight="1" thickBot="1" x14ac:dyDescent="0.25">
      <c r="B10" s="110"/>
      <c r="C10" s="110"/>
      <c r="D10" s="156"/>
      <c r="E10" s="113"/>
      <c r="F10" s="113"/>
      <c r="G10" s="113"/>
    </row>
    <row r="11" spans="1:7" ht="33" customHeight="1" thickBot="1" x14ac:dyDescent="0.25">
      <c r="B11" s="161" t="s">
        <v>100</v>
      </c>
      <c r="C11" s="27" t="s">
        <v>11</v>
      </c>
      <c r="D11" s="28" t="s">
        <v>44</v>
      </c>
      <c r="E11" s="59" t="s">
        <v>102</v>
      </c>
      <c r="F11" s="59"/>
      <c r="G11" s="163" t="s">
        <v>103</v>
      </c>
    </row>
    <row r="12" spans="1:7" ht="25.25" customHeight="1" thickBot="1" x14ac:dyDescent="0.25">
      <c r="B12" s="157" t="s">
        <v>2</v>
      </c>
      <c r="C12" s="158" t="s">
        <v>3</v>
      </c>
      <c r="D12" s="159"/>
      <c r="E12" s="160"/>
      <c r="F12" s="160"/>
      <c r="G12" s="162"/>
    </row>
    <row r="13" spans="1:7" ht="16" thickBot="1" x14ac:dyDescent="0.25">
      <c r="B13" s="46" t="s">
        <v>67</v>
      </c>
      <c r="C13" s="47"/>
      <c r="D13" s="48"/>
      <c r="E13" s="62"/>
      <c r="F13" s="62"/>
      <c r="G13" s="63"/>
    </row>
    <row r="14" spans="1:7" ht="16" x14ac:dyDescent="0.2">
      <c r="A14" s="155">
        <f>IF($B$12="X",B14,"0")</f>
        <v>1</v>
      </c>
      <c r="B14" s="29">
        <v>1</v>
      </c>
      <c r="C14" s="30" t="s">
        <v>92</v>
      </c>
      <c r="D14" s="31" t="s">
        <v>156</v>
      </c>
      <c r="E14" s="141">
        <v>2600</v>
      </c>
      <c r="F14" s="83"/>
      <c r="G14" s="122">
        <f>IF((AND($B$12="x", B14&gt;0)), E14*B14,"--" )</f>
        <v>2600</v>
      </c>
    </row>
    <row r="15" spans="1:7" ht="16" x14ac:dyDescent="0.2">
      <c r="A15" s="155"/>
      <c r="B15" s="164"/>
      <c r="C15" s="45" t="s">
        <v>138</v>
      </c>
      <c r="D15" s="35"/>
      <c r="E15" s="142"/>
      <c r="F15" s="64"/>
      <c r="G15" s="122"/>
    </row>
    <row r="16" spans="1:7" ht="16" x14ac:dyDescent="0.2">
      <c r="A16" s="155">
        <f t="shared" ref="A16:A30" si="0">IF($B$12="X",B16,"0")</f>
        <v>1</v>
      </c>
      <c r="B16" s="127">
        <v>1</v>
      </c>
      <c r="C16" s="30" t="s">
        <v>65</v>
      </c>
      <c r="D16" s="31" t="s">
        <v>28</v>
      </c>
      <c r="E16" s="141">
        <v>4490</v>
      </c>
      <c r="F16" s="83"/>
      <c r="G16" s="122">
        <f t="shared" ref="G16:G22" si="1">IF((AND($B$12="x", B16&gt;0)), E16*B16,"--" )</f>
        <v>4490</v>
      </c>
    </row>
    <row r="17" spans="1:9" ht="16" x14ac:dyDescent="0.2">
      <c r="A17" s="155">
        <f t="shared" si="0"/>
        <v>0</v>
      </c>
      <c r="B17" s="25"/>
      <c r="C17" s="169" t="s">
        <v>18</v>
      </c>
      <c r="D17" s="22" t="s">
        <v>29</v>
      </c>
      <c r="E17" s="141">
        <v>3190</v>
      </c>
      <c r="F17" s="170"/>
      <c r="G17" s="122" t="str">
        <f t="shared" si="1"/>
        <v>--</v>
      </c>
    </row>
    <row r="18" spans="1:9" ht="28" x14ac:dyDescent="0.2">
      <c r="A18" s="155"/>
      <c r="B18" s="12">
        <v>1</v>
      </c>
      <c r="C18" s="13" t="s">
        <v>163</v>
      </c>
      <c r="D18" s="117" t="s">
        <v>129</v>
      </c>
      <c r="E18" s="145">
        <v>129</v>
      </c>
      <c r="F18" s="88"/>
      <c r="G18" s="122">
        <f t="shared" si="1"/>
        <v>129</v>
      </c>
    </row>
    <row r="19" spans="1:9" ht="16" x14ac:dyDescent="0.2">
      <c r="A19" s="155"/>
      <c r="B19" s="167"/>
      <c r="C19" s="33" t="s">
        <v>96</v>
      </c>
      <c r="D19" s="117" t="s">
        <v>130</v>
      </c>
      <c r="E19" s="146">
        <v>80</v>
      </c>
      <c r="F19" s="118"/>
      <c r="G19" s="122" t="str">
        <f t="shared" si="1"/>
        <v>--</v>
      </c>
    </row>
    <row r="20" spans="1:9" ht="16" x14ac:dyDescent="0.2">
      <c r="A20" s="155"/>
      <c r="B20" s="25">
        <v>1</v>
      </c>
      <c r="C20" s="22" t="s">
        <v>85</v>
      </c>
      <c r="D20" s="22" t="s">
        <v>128</v>
      </c>
      <c r="E20" s="141">
        <v>130</v>
      </c>
      <c r="F20" s="83"/>
      <c r="G20" s="122">
        <f t="shared" si="1"/>
        <v>130</v>
      </c>
    </row>
    <row r="21" spans="1:9" ht="16" x14ac:dyDescent="0.2">
      <c r="A21" s="155"/>
      <c r="B21" s="15">
        <v>1</v>
      </c>
      <c r="C21" s="23" t="s">
        <v>22</v>
      </c>
      <c r="D21" s="31" t="s">
        <v>107</v>
      </c>
      <c r="E21" s="141">
        <v>50</v>
      </c>
      <c r="F21" s="83"/>
      <c r="G21" s="122">
        <f t="shared" si="1"/>
        <v>50</v>
      </c>
    </row>
    <row r="22" spans="1:9" ht="16" x14ac:dyDescent="0.2">
      <c r="A22" s="155"/>
      <c r="B22" s="127">
        <v>1</v>
      </c>
      <c r="C22" s="30" t="s">
        <v>41</v>
      </c>
      <c r="D22" s="32" t="s">
        <v>136</v>
      </c>
      <c r="E22" s="141">
        <v>239</v>
      </c>
      <c r="F22" s="83"/>
      <c r="G22" s="122">
        <f t="shared" si="1"/>
        <v>239</v>
      </c>
    </row>
    <row r="23" spans="1:9" ht="16" x14ac:dyDescent="0.2">
      <c r="A23" s="155"/>
      <c r="B23" s="165"/>
      <c r="C23" s="34" t="s">
        <v>137</v>
      </c>
      <c r="D23" s="31"/>
      <c r="E23" s="141"/>
      <c r="F23" s="83"/>
      <c r="G23" s="122"/>
    </row>
    <row r="24" spans="1:9" ht="16" x14ac:dyDescent="0.2">
      <c r="A24" s="155">
        <f t="shared" si="0"/>
        <v>1</v>
      </c>
      <c r="B24" s="29">
        <v>1</v>
      </c>
      <c r="C24" s="33" t="s">
        <v>37</v>
      </c>
      <c r="D24" s="32" t="s">
        <v>1</v>
      </c>
      <c r="E24" s="141">
        <v>1430</v>
      </c>
      <c r="F24" s="83"/>
      <c r="G24" s="122">
        <f>IF((AND($B$12="x", B24&gt;0)), E24*B24,"--" )</f>
        <v>1430</v>
      </c>
    </row>
    <row r="25" spans="1:9" ht="16" x14ac:dyDescent="0.2">
      <c r="A25" s="155">
        <f t="shared" si="0"/>
        <v>1</v>
      </c>
      <c r="B25" s="29">
        <v>1</v>
      </c>
      <c r="C25" s="30" t="s">
        <v>38</v>
      </c>
      <c r="D25" s="31" t="s">
        <v>39</v>
      </c>
      <c r="E25" s="141">
        <v>180</v>
      </c>
      <c r="F25" s="83"/>
      <c r="G25" s="122">
        <f>IF((AND($B$12="x", B25&gt;0)), E25*B25,"--" )</f>
        <v>180</v>
      </c>
      <c r="I25" s="8"/>
    </row>
    <row r="26" spans="1:9" ht="16" x14ac:dyDescent="0.2">
      <c r="A26" s="155">
        <f t="shared" si="0"/>
        <v>1</v>
      </c>
      <c r="B26" s="29">
        <v>1</v>
      </c>
      <c r="C26" s="30" t="s">
        <v>40</v>
      </c>
      <c r="D26" s="31" t="s">
        <v>66</v>
      </c>
      <c r="E26" s="141">
        <v>890</v>
      </c>
      <c r="F26" s="83"/>
      <c r="G26" s="122">
        <f>IF((AND($B$12="x", B26&gt;0)), E26*B26,"--" )</f>
        <v>890</v>
      </c>
    </row>
    <row r="27" spans="1:9" ht="16" x14ac:dyDescent="0.2">
      <c r="A27" s="155"/>
      <c r="B27" s="166"/>
      <c r="C27" s="34" t="s">
        <v>169</v>
      </c>
      <c r="D27" s="35"/>
      <c r="E27" s="144"/>
      <c r="F27" s="84"/>
      <c r="G27" s="122"/>
    </row>
    <row r="28" spans="1:9" ht="16" x14ac:dyDescent="0.2">
      <c r="A28" s="155">
        <f t="shared" si="0"/>
        <v>1</v>
      </c>
      <c r="B28" s="29">
        <v>1</v>
      </c>
      <c r="C28" s="33" t="s">
        <v>174</v>
      </c>
      <c r="D28" s="30" t="s">
        <v>170</v>
      </c>
      <c r="E28" s="141">
        <v>1945</v>
      </c>
      <c r="F28" s="83"/>
      <c r="G28" s="122">
        <f>IF((AND($B$12="x", B28&gt;0)), E28*B28,"--" )</f>
        <v>1945</v>
      </c>
    </row>
    <row r="29" spans="1:9" ht="18" customHeight="1" x14ac:dyDescent="0.2">
      <c r="A29" s="155">
        <f t="shared" si="0"/>
        <v>1</v>
      </c>
      <c r="B29" s="36">
        <v>1</v>
      </c>
      <c r="C29" s="37" t="s">
        <v>95</v>
      </c>
      <c r="D29" s="37" t="s">
        <v>171</v>
      </c>
      <c r="E29" s="143">
        <v>35</v>
      </c>
      <c r="F29" s="85"/>
      <c r="G29" s="122">
        <f>IF((AND($B$12="x", B29&gt;0)), E29*B29,"--" )</f>
        <v>35</v>
      </c>
    </row>
    <row r="30" spans="1:9" ht="17" thickBot="1" x14ac:dyDescent="0.25">
      <c r="A30" s="155">
        <f t="shared" si="0"/>
        <v>1</v>
      </c>
      <c r="B30" s="25">
        <v>1</v>
      </c>
      <c r="C30" s="22" t="s">
        <v>173</v>
      </c>
      <c r="D30" s="22" t="s">
        <v>172</v>
      </c>
      <c r="E30" s="141">
        <v>219</v>
      </c>
      <c r="F30" s="83"/>
      <c r="G30" s="122">
        <f>IF((AND($B$12="x", B30&gt;0)), E30*B30,"--" )</f>
        <v>219</v>
      </c>
    </row>
    <row r="31" spans="1:9" ht="17" thickBot="1" x14ac:dyDescent="0.25">
      <c r="A31" s="155"/>
      <c r="B31" s="153" t="s">
        <v>166</v>
      </c>
      <c r="C31" s="50"/>
      <c r="D31" s="49"/>
      <c r="E31" s="76"/>
      <c r="F31" s="65"/>
      <c r="G31" s="79"/>
    </row>
    <row r="32" spans="1:9" ht="17" thickBot="1" x14ac:dyDescent="0.25">
      <c r="A32" s="155"/>
      <c r="B32" s="25"/>
      <c r="C32" s="22" t="s">
        <v>167</v>
      </c>
      <c r="D32" s="22" t="s">
        <v>168</v>
      </c>
      <c r="E32" s="141">
        <v>245</v>
      </c>
      <c r="F32" s="83"/>
      <c r="G32" s="122" t="str">
        <f>IF((AND($B$12="x", B32&gt;0)), E32*B32,"--" )</f>
        <v>--</v>
      </c>
    </row>
    <row r="33" spans="1:8" ht="17" thickBot="1" x14ac:dyDescent="0.25">
      <c r="A33" s="155"/>
      <c r="B33" s="39"/>
      <c r="C33" s="40"/>
      <c r="D33" s="41"/>
      <c r="E33" s="89" t="s">
        <v>4</v>
      </c>
      <c r="F33" s="89"/>
      <c r="G33" s="126">
        <f>SUM(G21,G20,G30,G19,G18,G29,G28,G22,G26,G25,G24,G17,G16,G14,G32)</f>
        <v>12337</v>
      </c>
    </row>
    <row r="34" spans="1:8" ht="17" thickBot="1" x14ac:dyDescent="0.25">
      <c r="A34" s="155"/>
      <c r="B34" s="9"/>
      <c r="C34" s="9"/>
      <c r="D34" s="26"/>
      <c r="E34" s="77"/>
      <c r="F34" s="66"/>
      <c r="G34" s="80"/>
    </row>
    <row r="35" spans="1:8" ht="25" customHeight="1" thickBot="1" x14ac:dyDescent="0.25">
      <c r="A35" s="155"/>
      <c r="B35" s="42" t="s">
        <v>2</v>
      </c>
      <c r="C35" s="38" t="s">
        <v>134</v>
      </c>
      <c r="D35" s="43"/>
      <c r="E35" s="75"/>
      <c r="F35" s="60"/>
      <c r="G35" s="81"/>
    </row>
    <row r="36" spans="1:8" ht="14" customHeight="1" thickBot="1" x14ac:dyDescent="0.25">
      <c r="A36" s="155"/>
      <c r="B36" s="153" t="s">
        <v>49</v>
      </c>
      <c r="C36" s="50"/>
      <c r="D36" s="49"/>
      <c r="E36" s="76"/>
      <c r="F36" s="65"/>
      <c r="G36" s="79"/>
    </row>
    <row r="37" spans="1:8" ht="14" customHeight="1" x14ac:dyDescent="0.2">
      <c r="A37" s="155"/>
      <c r="B37" s="123">
        <v>1</v>
      </c>
      <c r="C37" s="13" t="s">
        <v>101</v>
      </c>
      <c r="D37" s="14" t="s">
        <v>13</v>
      </c>
      <c r="E37" s="148">
        <v>2390</v>
      </c>
      <c r="F37" s="91"/>
      <c r="G37" s="119">
        <f>IF((AND($B$35="x", B37&gt;0)), E37*B37,"--" )</f>
        <v>2390</v>
      </c>
    </row>
    <row r="38" spans="1:8" ht="14" customHeight="1" x14ac:dyDescent="0.2">
      <c r="A38" s="155"/>
      <c r="B38" s="128">
        <v>1</v>
      </c>
      <c r="C38" s="114" t="s">
        <v>86</v>
      </c>
      <c r="D38" s="115" t="s">
        <v>68</v>
      </c>
      <c r="E38" s="152">
        <v>80</v>
      </c>
      <c r="F38" s="116"/>
      <c r="G38" s="119">
        <f t="shared" ref="G38" si="2">IF((AND($B$35="x", B38&gt;0)), E38*B38,"--" )</f>
        <v>80</v>
      </c>
    </row>
    <row r="39" spans="1:8" ht="14" customHeight="1" thickBot="1" x14ac:dyDescent="0.25">
      <c r="A39" s="155"/>
      <c r="B39" s="124">
        <v>1</v>
      </c>
      <c r="C39" s="17" t="s">
        <v>115</v>
      </c>
      <c r="D39" s="17" t="s">
        <v>114</v>
      </c>
      <c r="E39" s="143">
        <v>100</v>
      </c>
      <c r="F39" s="97"/>
      <c r="G39" s="119">
        <f>IF((AND($B$35="x", B39&gt;0)), E39*B39,"--" )</f>
        <v>100</v>
      </c>
    </row>
    <row r="40" spans="1:8" ht="16" customHeight="1" thickBot="1" x14ac:dyDescent="0.25">
      <c r="A40" s="155"/>
      <c r="B40" s="39"/>
      <c r="C40" s="40"/>
      <c r="D40" s="44"/>
      <c r="E40" s="89" t="s">
        <v>4</v>
      </c>
      <c r="F40" s="94"/>
      <c r="G40" s="126">
        <f>IF(B35="x",SUM(G37:G39),0)</f>
        <v>2570</v>
      </c>
    </row>
    <row r="41" spans="1:8" ht="14" customHeight="1" thickBot="1" x14ac:dyDescent="0.25">
      <c r="A41" s="155"/>
      <c r="B41" s="9"/>
      <c r="C41" s="9"/>
      <c r="D41" s="26"/>
      <c r="E41" s="77"/>
      <c r="F41" s="66"/>
      <c r="G41" s="80"/>
    </row>
    <row r="42" spans="1:8" ht="25.25" customHeight="1" thickBot="1" x14ac:dyDescent="0.25">
      <c r="A42" s="155"/>
      <c r="B42" s="42" t="s">
        <v>2</v>
      </c>
      <c r="C42" s="38" t="s">
        <v>135</v>
      </c>
      <c r="D42" s="43"/>
      <c r="E42" s="75"/>
      <c r="F42" s="60"/>
      <c r="G42" s="81"/>
    </row>
    <row r="43" spans="1:8" ht="17" thickBot="1" x14ac:dyDescent="0.25">
      <c r="A43" s="155"/>
      <c r="B43" s="153" t="s">
        <v>49</v>
      </c>
      <c r="C43" s="50"/>
      <c r="D43" s="49"/>
      <c r="E43" s="76"/>
      <c r="F43" s="65"/>
      <c r="G43" s="79"/>
    </row>
    <row r="44" spans="1:8" ht="16" x14ac:dyDescent="0.2">
      <c r="A44" s="155">
        <f>IF($B$42="X",B44,"0")</f>
        <v>1</v>
      </c>
      <c r="B44" s="124">
        <v>1</v>
      </c>
      <c r="C44" s="23" t="s">
        <v>31</v>
      </c>
      <c r="D44" s="22" t="s">
        <v>10</v>
      </c>
      <c r="E44" s="141">
        <v>845</v>
      </c>
      <c r="F44" s="92"/>
      <c r="G44" s="119">
        <f>IF((AND($B$42="x", B44&gt;0)), E44*B44,"--" )</f>
        <v>845</v>
      </c>
    </row>
    <row r="45" spans="1:8" ht="16" x14ac:dyDescent="0.2">
      <c r="A45" s="155">
        <f>IF($B$42="X",B45,"0")</f>
        <v>1</v>
      </c>
      <c r="B45" s="124">
        <v>1</v>
      </c>
      <c r="C45" s="22" t="s">
        <v>87</v>
      </c>
      <c r="D45" s="22" t="s">
        <v>35</v>
      </c>
      <c r="E45" s="141">
        <v>70</v>
      </c>
      <c r="F45" s="92"/>
      <c r="G45" s="119">
        <f>IF((AND($B$42="x", B45&gt;0)), E45*B45,"--" )</f>
        <v>70</v>
      </c>
    </row>
    <row r="46" spans="1:8" ht="17" thickBot="1" x14ac:dyDescent="0.25">
      <c r="A46" s="155">
        <f>IF($B$42="X",B46,"0")</f>
        <v>1</v>
      </c>
      <c r="B46" s="25">
        <v>1</v>
      </c>
      <c r="C46" s="24" t="s">
        <v>5</v>
      </c>
      <c r="D46" s="16" t="s">
        <v>61</v>
      </c>
      <c r="E46" s="151">
        <v>40</v>
      </c>
      <c r="F46" s="93"/>
      <c r="G46" s="119">
        <f>IF((AND($B$42="x", B46&gt;0)), E46*B46,"--" )</f>
        <v>40</v>
      </c>
      <c r="H46" s="147"/>
    </row>
    <row r="47" spans="1:8" ht="17" thickBot="1" x14ac:dyDescent="0.25">
      <c r="A47" s="155"/>
      <c r="B47" s="39"/>
      <c r="C47" s="40"/>
      <c r="D47" s="44"/>
      <c r="E47" s="89" t="s">
        <v>4</v>
      </c>
      <c r="F47" s="94"/>
      <c r="G47" s="126">
        <f>IF(B42="x",SUM(G44:G46),0)</f>
        <v>955</v>
      </c>
    </row>
    <row r="48" spans="1:8" ht="14" customHeight="1" thickBot="1" x14ac:dyDescent="0.25">
      <c r="A48" s="155"/>
      <c r="B48" s="9"/>
      <c r="C48" s="9"/>
      <c r="D48" s="9"/>
      <c r="E48" s="78"/>
      <c r="F48" s="67"/>
      <c r="G48" s="82"/>
    </row>
    <row r="49" spans="1:7" ht="25.25" customHeight="1" thickBot="1" x14ac:dyDescent="0.25">
      <c r="A49" s="155"/>
      <c r="B49" s="42" t="s">
        <v>2</v>
      </c>
      <c r="C49" s="38" t="s">
        <v>21</v>
      </c>
      <c r="D49" s="43"/>
      <c r="E49" s="75"/>
      <c r="F49" s="60"/>
      <c r="G49" s="81"/>
    </row>
    <row r="50" spans="1:7" ht="17" thickBot="1" x14ac:dyDescent="0.25">
      <c r="A50" s="155"/>
      <c r="B50" s="153" t="s">
        <v>67</v>
      </c>
      <c r="C50" s="50"/>
      <c r="D50" s="49"/>
      <c r="E50" s="76"/>
      <c r="F50" s="65"/>
      <c r="G50" s="79"/>
    </row>
    <row r="51" spans="1:7" ht="16" x14ac:dyDescent="0.2">
      <c r="A51" s="155">
        <f>IF($B$49="X",B51,"0")</f>
        <v>2</v>
      </c>
      <c r="B51" s="104">
        <v>2</v>
      </c>
      <c r="C51" s="13" t="s">
        <v>109</v>
      </c>
      <c r="D51" s="14" t="s">
        <v>127</v>
      </c>
      <c r="E51" s="148">
        <v>850</v>
      </c>
      <c r="F51" s="90"/>
      <c r="G51" s="119">
        <f>IF((AND($B$49="x", B51&gt;0)), E51*B51,"--" )</f>
        <v>1700</v>
      </c>
    </row>
    <row r="52" spans="1:7" ht="16" x14ac:dyDescent="0.2">
      <c r="A52" s="155">
        <f t="shared" ref="A52:A59" si="3">IF($B$49="X",B52,"0")</f>
        <v>2</v>
      </c>
      <c r="B52" s="105">
        <v>2</v>
      </c>
      <c r="C52" s="23" t="s">
        <v>89</v>
      </c>
      <c r="D52" s="22" t="s">
        <v>90</v>
      </c>
      <c r="E52" s="148">
        <v>90</v>
      </c>
      <c r="F52" s="90"/>
      <c r="G52" s="119">
        <f>IF((AND($B$49="x", B52&gt;0)), E52*B52,"--" )</f>
        <v>180</v>
      </c>
    </row>
    <row r="53" spans="1:7" ht="17" thickBot="1" x14ac:dyDescent="0.25">
      <c r="A53" s="155">
        <f t="shared" si="3"/>
        <v>1</v>
      </c>
      <c r="B53" s="105">
        <v>1</v>
      </c>
      <c r="C53" s="23" t="s">
        <v>12</v>
      </c>
      <c r="D53" s="22" t="s">
        <v>43</v>
      </c>
      <c r="E53" s="141">
        <v>1324</v>
      </c>
      <c r="F53" s="90"/>
      <c r="G53" s="119">
        <f>IF((AND($B$49="x", B53&gt;0)), E53*B53,"--" )</f>
        <v>1324</v>
      </c>
    </row>
    <row r="54" spans="1:7" ht="17" thickBot="1" x14ac:dyDescent="0.25">
      <c r="A54" s="155"/>
      <c r="B54" s="153" t="s">
        <v>49</v>
      </c>
      <c r="C54" s="50"/>
      <c r="D54" s="49"/>
      <c r="E54" s="150"/>
      <c r="F54" s="86"/>
      <c r="G54" s="87"/>
    </row>
    <row r="55" spans="1:7" ht="17" customHeight="1" x14ac:dyDescent="0.2">
      <c r="A55" s="155">
        <f t="shared" si="3"/>
        <v>2</v>
      </c>
      <c r="B55" s="106">
        <v>2</v>
      </c>
      <c r="C55" s="14" t="s">
        <v>84</v>
      </c>
      <c r="D55" s="14" t="s">
        <v>36</v>
      </c>
      <c r="E55" s="148">
        <v>85</v>
      </c>
      <c r="F55" s="90"/>
      <c r="G55" s="121">
        <f t="shared" ref="G55:G59" si="4">IF((AND($B$49="x", B55&gt;0)), E55*B55,"--" )</f>
        <v>170</v>
      </c>
    </row>
    <row r="56" spans="1:7" ht="16" x14ac:dyDescent="0.2">
      <c r="A56" s="155">
        <f t="shared" si="3"/>
        <v>0</v>
      </c>
      <c r="B56" s="107"/>
      <c r="C56" s="23" t="s">
        <v>14</v>
      </c>
      <c r="D56" s="14" t="s">
        <v>139</v>
      </c>
      <c r="E56" s="145">
        <v>69</v>
      </c>
      <c r="F56" s="88"/>
      <c r="G56" s="121" t="str">
        <f t="shared" si="4"/>
        <v>--</v>
      </c>
    </row>
    <row r="57" spans="1:7" ht="16" x14ac:dyDescent="0.2">
      <c r="A57" s="155">
        <f t="shared" si="3"/>
        <v>0</v>
      </c>
      <c r="B57" s="107"/>
      <c r="C57" s="23" t="s">
        <v>15</v>
      </c>
      <c r="D57" s="22" t="s">
        <v>140</v>
      </c>
      <c r="E57" s="141">
        <v>69</v>
      </c>
      <c r="F57" s="83"/>
      <c r="G57" s="121" t="str">
        <f t="shared" si="4"/>
        <v>--</v>
      </c>
    </row>
    <row r="58" spans="1:7" ht="16" x14ac:dyDescent="0.2">
      <c r="A58" s="155">
        <f t="shared" si="3"/>
        <v>1</v>
      </c>
      <c r="B58" s="107">
        <v>1</v>
      </c>
      <c r="C58" s="23" t="s">
        <v>16</v>
      </c>
      <c r="D58" s="22" t="s">
        <v>122</v>
      </c>
      <c r="E58" s="141">
        <v>645</v>
      </c>
      <c r="F58" s="83"/>
      <c r="G58" s="121">
        <f t="shared" si="4"/>
        <v>645</v>
      </c>
    </row>
    <row r="59" spans="1:7" ht="17" thickBot="1" x14ac:dyDescent="0.25">
      <c r="A59" s="155">
        <f t="shared" si="3"/>
        <v>0</v>
      </c>
      <c r="B59" s="107"/>
      <c r="C59" s="23" t="s">
        <v>17</v>
      </c>
      <c r="D59" s="22" t="s">
        <v>123</v>
      </c>
      <c r="E59" s="141">
        <v>645</v>
      </c>
      <c r="F59" s="83"/>
      <c r="G59" s="121" t="str">
        <f t="shared" si="4"/>
        <v>--</v>
      </c>
    </row>
    <row r="60" spans="1:7" ht="17" thickBot="1" x14ac:dyDescent="0.25">
      <c r="A60" s="155"/>
      <c r="B60" s="39"/>
      <c r="C60" s="40"/>
      <c r="D60" s="44"/>
      <c r="E60" s="89" t="s">
        <v>4</v>
      </c>
      <c r="F60" s="89"/>
      <c r="G60" s="126">
        <f>IF(B49="x",SUM(G51:G59),0)</f>
        <v>4019</v>
      </c>
    </row>
    <row r="61" spans="1:7" ht="17" thickBot="1" x14ac:dyDescent="0.25">
      <c r="A61" s="155"/>
      <c r="B61" s="11"/>
      <c r="C61" s="192"/>
      <c r="D61" s="10"/>
      <c r="E61" s="193"/>
      <c r="F61" s="193"/>
      <c r="G61" s="194"/>
    </row>
    <row r="62" spans="1:7" ht="28" customHeight="1" thickBot="1" x14ac:dyDescent="0.25">
      <c r="A62" s="155"/>
      <c r="B62" s="177" t="s">
        <v>2</v>
      </c>
      <c r="C62" s="38" t="s">
        <v>141</v>
      </c>
      <c r="D62" s="43"/>
      <c r="E62" s="178"/>
      <c r="F62" s="179"/>
      <c r="G62" s="180"/>
    </row>
    <row r="63" spans="1:7" ht="17" thickBot="1" x14ac:dyDescent="0.25">
      <c r="A63" s="155"/>
      <c r="B63" s="153" t="s">
        <v>49</v>
      </c>
      <c r="C63" s="188"/>
      <c r="D63" s="49"/>
      <c r="E63" s="189"/>
      <c r="F63" s="190"/>
      <c r="G63" s="191"/>
    </row>
    <row r="64" spans="1:7" ht="16" x14ac:dyDescent="0.2">
      <c r="A64" s="155"/>
      <c r="B64" s="127">
        <v>1</v>
      </c>
      <c r="C64" s="30" t="s">
        <v>110</v>
      </c>
      <c r="D64" s="31" t="s">
        <v>124</v>
      </c>
      <c r="E64" s="149">
        <v>325</v>
      </c>
      <c r="F64" s="181"/>
      <c r="G64" s="182">
        <f>IF((AND($B$62="x", B64&gt;0)), E64*B64,"--" )</f>
        <v>325</v>
      </c>
    </row>
    <row r="65" spans="1:7" ht="17" thickBot="1" x14ac:dyDescent="0.25">
      <c r="A65" s="155"/>
      <c r="B65" s="127"/>
      <c r="C65" s="30" t="s">
        <v>111</v>
      </c>
      <c r="D65" s="31" t="s">
        <v>125</v>
      </c>
      <c r="E65" s="149">
        <v>325</v>
      </c>
      <c r="F65" s="181"/>
      <c r="G65" s="182" t="str">
        <f>IF((AND($B$62="x", B65&gt;0)), E65*B65,"--" )</f>
        <v>--</v>
      </c>
    </row>
    <row r="66" spans="1:7" ht="17" thickBot="1" x14ac:dyDescent="0.25">
      <c r="A66" s="155"/>
      <c r="B66" s="183"/>
      <c r="C66" s="184"/>
      <c r="D66" s="44"/>
      <c r="E66" s="185" t="s">
        <v>4</v>
      </c>
      <c r="F66" s="186"/>
      <c r="G66" s="187">
        <f>IF(B62="x",SUM(G64:G65),0)</f>
        <v>325</v>
      </c>
    </row>
    <row r="67" spans="1:7" ht="16" customHeight="1" thickBot="1" x14ac:dyDescent="0.25">
      <c r="A67" s="155"/>
      <c r="B67" s="9"/>
      <c r="C67" s="9"/>
      <c r="D67" s="10"/>
      <c r="E67" s="100"/>
      <c r="F67" s="100"/>
      <c r="G67" s="102"/>
    </row>
    <row r="68" spans="1:7" ht="31" customHeight="1" thickBot="1" x14ac:dyDescent="0.25">
      <c r="A68" s="155"/>
      <c r="B68" s="42" t="s">
        <v>2</v>
      </c>
      <c r="C68" s="38" t="s">
        <v>121</v>
      </c>
      <c r="D68" s="43"/>
      <c r="E68" s="101"/>
      <c r="F68" s="101"/>
      <c r="G68" s="103"/>
    </row>
    <row r="69" spans="1:7" ht="33" customHeight="1" thickBot="1" x14ac:dyDescent="0.25">
      <c r="A69" s="155"/>
      <c r="B69" s="230" t="s">
        <v>132</v>
      </c>
      <c r="C69" s="222"/>
      <c r="D69" s="222"/>
      <c r="E69" s="222"/>
      <c r="F69" s="222"/>
      <c r="G69" s="231"/>
    </row>
    <row r="70" spans="1:7" ht="16" x14ac:dyDescent="0.2">
      <c r="A70" s="155">
        <f>IF($B$68="X",B70,"0")</f>
        <v>1</v>
      </c>
      <c r="B70" s="12">
        <v>1</v>
      </c>
      <c r="C70" s="13" t="s">
        <v>116</v>
      </c>
      <c r="D70" s="14" t="s">
        <v>120</v>
      </c>
      <c r="E70" s="148">
        <v>1905</v>
      </c>
      <c r="F70" s="91"/>
      <c r="G70" s="119">
        <f>IF((AND($B$68="x", B70&gt;0)), E70*B70,"--" )</f>
        <v>1905</v>
      </c>
    </row>
    <row r="71" spans="1:7" ht="16" x14ac:dyDescent="0.2">
      <c r="A71" s="155"/>
      <c r="B71" s="12">
        <v>1</v>
      </c>
      <c r="C71" s="13" t="s">
        <v>117</v>
      </c>
      <c r="D71" s="14" t="s">
        <v>131</v>
      </c>
      <c r="E71" s="148">
        <v>425</v>
      </c>
      <c r="F71" s="91"/>
      <c r="G71" s="119">
        <f>IF((AND($B$68="x", B71&gt;0)), E71*B71,"--" )</f>
        <v>425</v>
      </c>
    </row>
    <row r="72" spans="1:7" ht="17" thickBot="1" x14ac:dyDescent="0.25">
      <c r="A72" s="155">
        <f>IF($B$68="X",B72,"0")</f>
        <v>0</v>
      </c>
      <c r="B72" s="15"/>
      <c r="C72" s="16" t="s">
        <v>118</v>
      </c>
      <c r="D72" s="17" t="s">
        <v>126</v>
      </c>
      <c r="E72" s="143">
        <v>425</v>
      </c>
      <c r="F72" s="97"/>
      <c r="G72" s="119" t="str">
        <f>IF((AND($B$68="x", B72&gt;0)), E72*B72,"--" )</f>
        <v>--</v>
      </c>
    </row>
    <row r="73" spans="1:7" ht="17" thickBot="1" x14ac:dyDescent="0.25">
      <c r="A73" s="155"/>
      <c r="B73" s="39"/>
      <c r="C73" s="40"/>
      <c r="D73" s="44"/>
      <c r="E73" s="89" t="s">
        <v>4</v>
      </c>
      <c r="F73" s="94"/>
      <c r="G73" s="126">
        <f>IF(B68="x",SUM(G70:G72),0)</f>
        <v>2330</v>
      </c>
    </row>
    <row r="74" spans="1:7" ht="14" customHeight="1" thickBot="1" x14ac:dyDescent="0.25">
      <c r="A74" s="155"/>
      <c r="B74" s="9"/>
      <c r="C74" s="9"/>
      <c r="D74" s="10"/>
      <c r="E74" s="77"/>
      <c r="F74" s="66"/>
      <c r="G74" s="80"/>
    </row>
    <row r="75" spans="1:7" ht="25.25" customHeight="1" thickBot="1" x14ac:dyDescent="0.25">
      <c r="A75" s="155"/>
      <c r="B75" s="42" t="s">
        <v>2</v>
      </c>
      <c r="C75" s="38" t="s">
        <v>23</v>
      </c>
      <c r="D75" s="43"/>
      <c r="E75" s="75"/>
      <c r="F75" s="60"/>
      <c r="G75" s="81"/>
    </row>
    <row r="76" spans="1:7" ht="17" thickBot="1" x14ac:dyDescent="0.25">
      <c r="A76" s="155"/>
      <c r="B76" s="153" t="s">
        <v>67</v>
      </c>
      <c r="C76" s="47"/>
      <c r="D76" s="49"/>
      <c r="E76" s="76"/>
      <c r="F76" s="65"/>
      <c r="G76" s="79"/>
    </row>
    <row r="77" spans="1:7" ht="18" customHeight="1" x14ac:dyDescent="0.2">
      <c r="A77" s="155">
        <f>IF($B$75="X",B77,"0")</f>
        <v>1</v>
      </c>
      <c r="B77" s="12">
        <v>1</v>
      </c>
      <c r="C77" s="199" t="s">
        <v>24</v>
      </c>
      <c r="D77" s="14" t="s">
        <v>25</v>
      </c>
      <c r="E77" s="148">
        <v>690</v>
      </c>
      <c r="F77" s="91"/>
      <c r="G77" s="121">
        <f t="shared" ref="G77:G80" si="5">IF((AND($B$75="x", B77&gt;0)), E77*B77,"--" )</f>
        <v>690</v>
      </c>
    </row>
    <row r="78" spans="1:7" ht="18" customHeight="1" x14ac:dyDescent="0.2">
      <c r="A78" s="155"/>
      <c r="B78" s="12">
        <v>1</v>
      </c>
      <c r="C78" s="20" t="s">
        <v>112</v>
      </c>
      <c r="D78" s="14" t="s">
        <v>113</v>
      </c>
      <c r="E78" s="145">
        <v>40</v>
      </c>
      <c r="F78" s="98"/>
      <c r="G78" s="121">
        <f>IF((AND($B$75="x", B78&gt;0)), E78*B78,"--" )</f>
        <v>40</v>
      </c>
    </row>
    <row r="79" spans="1:7" ht="16" x14ac:dyDescent="0.2">
      <c r="A79" s="155">
        <f>IF($B$75="X",B79,"0")</f>
        <v>1</v>
      </c>
      <c r="B79" s="25">
        <v>1</v>
      </c>
      <c r="C79" s="21" t="s">
        <v>83</v>
      </c>
      <c r="D79" s="22" t="s">
        <v>56</v>
      </c>
      <c r="E79" s="141">
        <v>155</v>
      </c>
      <c r="F79" s="91"/>
      <c r="G79" s="121">
        <f t="shared" si="5"/>
        <v>155</v>
      </c>
    </row>
    <row r="80" spans="1:7" ht="16" x14ac:dyDescent="0.2">
      <c r="A80" s="155">
        <f>IF($B$75="X",B80,"0")</f>
        <v>1</v>
      </c>
      <c r="B80" s="25">
        <v>1</v>
      </c>
      <c r="C80" s="21" t="s">
        <v>53</v>
      </c>
      <c r="D80" s="22" t="s">
        <v>6</v>
      </c>
      <c r="E80" s="141">
        <v>35</v>
      </c>
      <c r="F80" s="91"/>
      <c r="G80" s="121">
        <f t="shared" si="5"/>
        <v>35</v>
      </c>
    </row>
    <row r="81" spans="1:9" ht="16" x14ac:dyDescent="0.2">
      <c r="A81" s="155"/>
      <c r="B81" s="25">
        <v>1</v>
      </c>
      <c r="C81" s="21" t="s">
        <v>97</v>
      </c>
      <c r="D81" s="22" t="s">
        <v>98</v>
      </c>
      <c r="E81" s="141">
        <v>145</v>
      </c>
      <c r="F81" s="91"/>
      <c r="G81" s="121">
        <f>IF((AND($B$75="x", B81&gt;0)), E81*B81,"--" )</f>
        <v>145</v>
      </c>
    </row>
    <row r="82" spans="1:9" ht="16" x14ac:dyDescent="0.2">
      <c r="A82" s="155">
        <f>IF($B$75="X",B89,"0")</f>
        <v>1</v>
      </c>
      <c r="B82" s="25">
        <v>1</v>
      </c>
      <c r="C82" s="21" t="s">
        <v>19</v>
      </c>
      <c r="D82" s="22" t="s">
        <v>48</v>
      </c>
      <c r="E82" s="141">
        <v>265</v>
      </c>
      <c r="F82" s="91"/>
      <c r="G82" s="121">
        <f>IF((AND($B$75="x", B82&gt;0)), E82*B82,"--" )</f>
        <v>265</v>
      </c>
    </row>
    <row r="83" spans="1:9" ht="16" x14ac:dyDescent="0.2">
      <c r="A83" s="155"/>
      <c r="B83" s="25">
        <v>1</v>
      </c>
      <c r="C83" s="21" t="s">
        <v>30</v>
      </c>
      <c r="D83" s="14" t="s">
        <v>57</v>
      </c>
      <c r="E83" s="145">
        <v>40</v>
      </c>
      <c r="F83" s="98"/>
      <c r="G83" s="121">
        <f>IF((AND($B$75="x", B83&gt;0)), E83*B83,"--" )</f>
        <v>40</v>
      </c>
    </row>
    <row r="84" spans="1:9" ht="16" x14ac:dyDescent="0.2">
      <c r="A84" s="155"/>
      <c r="B84" s="25">
        <v>1</v>
      </c>
      <c r="C84" s="21" t="s">
        <v>7</v>
      </c>
      <c r="D84" s="22" t="s">
        <v>64</v>
      </c>
      <c r="E84" s="141">
        <v>90</v>
      </c>
      <c r="F84" s="91"/>
      <c r="G84" s="121">
        <f t="shared" ref="G84:G86" si="6">IF((AND($B$75="x", B84&gt;0)), E84*B84,"--" )</f>
        <v>90</v>
      </c>
    </row>
    <row r="85" spans="1:9" ht="16" x14ac:dyDescent="0.2">
      <c r="A85" s="155"/>
      <c r="B85" s="25">
        <v>1</v>
      </c>
      <c r="C85" s="168" t="s">
        <v>8</v>
      </c>
      <c r="D85" s="22" t="s">
        <v>9</v>
      </c>
      <c r="E85" s="141">
        <v>45</v>
      </c>
      <c r="F85" s="91"/>
      <c r="G85" s="121">
        <f t="shared" si="6"/>
        <v>45</v>
      </c>
    </row>
    <row r="86" spans="1:9" ht="16" x14ac:dyDescent="0.2">
      <c r="A86" s="155"/>
      <c r="B86" s="25">
        <v>1</v>
      </c>
      <c r="C86" s="168" t="s">
        <v>50</v>
      </c>
      <c r="D86" s="22" t="s">
        <v>34</v>
      </c>
      <c r="E86" s="141">
        <v>45</v>
      </c>
      <c r="F86" s="91"/>
      <c r="G86" s="121">
        <f t="shared" si="6"/>
        <v>45</v>
      </c>
    </row>
    <row r="87" spans="1:9" ht="17" thickBot="1" x14ac:dyDescent="0.25">
      <c r="A87" s="155"/>
      <c r="B87" s="12">
        <v>1</v>
      </c>
      <c r="C87" s="20" t="s">
        <v>20</v>
      </c>
      <c r="D87" s="14" t="s">
        <v>47</v>
      </c>
      <c r="E87" s="148">
        <v>45</v>
      </c>
      <c r="F87" s="91"/>
      <c r="G87" s="121">
        <f>IF((AND($B$75="x", B87&gt;0)), E87*B87,"--" )</f>
        <v>45</v>
      </c>
    </row>
    <row r="88" spans="1:9" ht="17" thickBot="1" x14ac:dyDescent="0.25">
      <c r="A88" s="155" t="str">
        <f>IF($B$75="X",B88,"0")</f>
        <v>SELECT - Fuel Pressure Sender: Please consult an A&amp;P to determine the best PSI sensor for your engine.</v>
      </c>
      <c r="B88" s="153" t="s">
        <v>158</v>
      </c>
      <c r="C88" s="47"/>
      <c r="D88" s="49"/>
      <c r="E88" s="150"/>
      <c r="F88" s="96"/>
      <c r="G88" s="99"/>
    </row>
    <row r="89" spans="1:9" ht="16" x14ac:dyDescent="0.2">
      <c r="A89" s="155" t="e">
        <f>IF($B$75="X",#REF!,"0")</f>
        <v>#REF!</v>
      </c>
      <c r="B89" s="127">
        <v>1</v>
      </c>
      <c r="C89" s="30" t="s">
        <v>99</v>
      </c>
      <c r="D89" s="31" t="s">
        <v>159</v>
      </c>
      <c r="E89" s="149">
        <v>145</v>
      </c>
      <c r="F89" s="125"/>
      <c r="G89" s="121">
        <f>IF((AND($B$75="x", B89&gt;0)), E89*B89,"--" )</f>
        <v>145</v>
      </c>
    </row>
    <row r="90" spans="1:9" ht="16" x14ac:dyDescent="0.2">
      <c r="A90" s="155"/>
      <c r="B90" s="25"/>
      <c r="C90" s="21" t="s">
        <v>162</v>
      </c>
      <c r="D90" s="22" t="s">
        <v>160</v>
      </c>
      <c r="E90" s="141">
        <v>145</v>
      </c>
      <c r="F90" s="92"/>
      <c r="G90" s="121" t="str">
        <f>IF((AND($B$75="x", B90&gt;0)), E90*B90,"--" )</f>
        <v>--</v>
      </c>
    </row>
    <row r="91" spans="1:9" ht="17" thickBot="1" x14ac:dyDescent="0.25">
      <c r="A91" s="155"/>
      <c r="B91" s="25"/>
      <c r="C91" s="21" t="s">
        <v>97</v>
      </c>
      <c r="D91" s="22" t="s">
        <v>161</v>
      </c>
      <c r="E91" s="141">
        <v>145</v>
      </c>
      <c r="F91" s="92"/>
      <c r="G91" s="121" t="str">
        <f>IF((AND($B$75="x", B91&gt;0)), E91*B91,"--" )</f>
        <v>--</v>
      </c>
    </row>
    <row r="92" spans="1:9" ht="17" thickBot="1" x14ac:dyDescent="0.25">
      <c r="A92" s="155">
        <f>IF($B$75="X",B93,"0")</f>
        <v>0</v>
      </c>
      <c r="B92" s="153" t="s">
        <v>133</v>
      </c>
      <c r="C92" s="47"/>
      <c r="D92" s="49"/>
      <c r="E92" s="150"/>
      <c r="F92" s="96"/>
      <c r="G92" s="99"/>
    </row>
    <row r="93" spans="1:9" ht="16" x14ac:dyDescent="0.2">
      <c r="A93" s="155">
        <f>IF($B$75="X",B94,"0")</f>
        <v>1</v>
      </c>
      <c r="B93" s="25"/>
      <c r="C93" s="30" t="s">
        <v>82</v>
      </c>
      <c r="D93" s="31" t="s">
        <v>104</v>
      </c>
      <c r="E93" s="149">
        <v>155</v>
      </c>
      <c r="F93" s="125"/>
      <c r="G93" s="121" t="str">
        <f>IF((AND($B$75="x", B93&gt;0)), E93*B93,"--" )</f>
        <v>--</v>
      </c>
    </row>
    <row r="94" spans="1:9" ht="16" x14ac:dyDescent="0.2">
      <c r="A94" s="155">
        <f>IF($B$75="X",B95,"0")</f>
        <v>4</v>
      </c>
      <c r="B94" s="25">
        <v>1</v>
      </c>
      <c r="C94" s="21" t="s">
        <v>88</v>
      </c>
      <c r="D94" s="22" t="s">
        <v>105</v>
      </c>
      <c r="E94" s="141">
        <v>140</v>
      </c>
      <c r="F94" s="91"/>
      <c r="G94" s="121">
        <f>IF((AND($B$75="x", B94&gt;0)), E94*B94,"--" )</f>
        <v>140</v>
      </c>
    </row>
    <row r="95" spans="1:9" ht="16" x14ac:dyDescent="0.2">
      <c r="A95" s="155">
        <f>IF($B$75="X",B96,"0")</f>
        <v>4</v>
      </c>
      <c r="B95" s="25">
        <v>4</v>
      </c>
      <c r="C95" s="21" t="s">
        <v>51</v>
      </c>
      <c r="D95" s="22" t="s">
        <v>42</v>
      </c>
      <c r="E95" s="141">
        <v>45</v>
      </c>
      <c r="F95" s="91"/>
      <c r="G95" s="121">
        <f>IF((AND($B$75="x", B95&gt;0)), E95*B95,"--" )</f>
        <v>180</v>
      </c>
    </row>
    <row r="96" spans="1:9" ht="17" thickBot="1" x14ac:dyDescent="0.25">
      <c r="A96" s="155"/>
      <c r="B96" s="15">
        <v>4</v>
      </c>
      <c r="C96" s="21" t="s">
        <v>52</v>
      </c>
      <c r="D96" s="17" t="s">
        <v>45</v>
      </c>
      <c r="E96" s="143">
        <v>40</v>
      </c>
      <c r="F96" s="95"/>
      <c r="G96" s="121">
        <f>IF((AND($B$75="x", B96&gt;0)), E96*B96,"--" )</f>
        <v>160</v>
      </c>
      <c r="I96" s="1"/>
    </row>
    <row r="97" spans="1:7" ht="21" customHeight="1" thickBot="1" x14ac:dyDescent="0.25">
      <c r="A97" s="155"/>
      <c r="B97" s="39"/>
      <c r="C97" s="40"/>
      <c r="D97" s="44"/>
      <c r="E97" s="89" t="s">
        <v>4</v>
      </c>
      <c r="F97" s="94"/>
      <c r="G97" s="126">
        <f>IF(B75="x",SUM(G77:G96),0)</f>
        <v>2220</v>
      </c>
    </row>
    <row r="98" spans="1:7" ht="14" customHeight="1" thickBot="1" x14ac:dyDescent="0.25">
      <c r="A98" s="155"/>
      <c r="B98" s="9"/>
      <c r="C98" s="9"/>
      <c r="D98" s="10"/>
      <c r="E98" s="66"/>
      <c r="F98" s="66"/>
      <c r="G98" s="66"/>
    </row>
    <row r="99" spans="1:7" ht="25.25" customHeight="1" thickBot="1" x14ac:dyDescent="0.25">
      <c r="A99" s="155"/>
      <c r="B99" s="42" t="s">
        <v>2</v>
      </c>
      <c r="C99" s="38" t="s">
        <v>27</v>
      </c>
      <c r="D99" s="43"/>
      <c r="E99" s="60"/>
      <c r="F99" s="60"/>
      <c r="G99" s="81"/>
    </row>
    <row r="100" spans="1:7" ht="17" thickBot="1" x14ac:dyDescent="0.25">
      <c r="A100" s="155"/>
      <c r="B100" s="153" t="s">
        <v>67</v>
      </c>
      <c r="C100" s="47"/>
      <c r="D100" s="49"/>
      <c r="E100" s="65"/>
      <c r="F100" s="65"/>
      <c r="G100" s="79"/>
    </row>
    <row r="101" spans="1:7" ht="16" x14ac:dyDescent="0.2">
      <c r="A101" s="155">
        <f>IF($B$99="X",B101,"0")</f>
        <v>1</v>
      </c>
      <c r="B101" s="171">
        <v>1</v>
      </c>
      <c r="C101" s="172" t="s">
        <v>32</v>
      </c>
      <c r="D101" s="173" t="s">
        <v>106</v>
      </c>
      <c r="E101" s="174">
        <v>475</v>
      </c>
      <c r="F101" s="175"/>
      <c r="G101" s="176">
        <f>IF((AND($B$99="x", B101&gt;0)), E101*B101,"--" )</f>
        <v>475</v>
      </c>
    </row>
    <row r="102" spans="1:7" ht="17" thickBot="1" x14ac:dyDescent="0.25">
      <c r="A102" s="155">
        <f>IF($B$99="X",B102,"0")</f>
        <v>1</v>
      </c>
      <c r="B102" s="19">
        <v>1</v>
      </c>
      <c r="C102" s="18" t="s">
        <v>33</v>
      </c>
      <c r="D102" s="10" t="s">
        <v>119</v>
      </c>
      <c r="E102" s="144">
        <v>40</v>
      </c>
      <c r="F102" s="95"/>
      <c r="G102" s="120">
        <f>IF((AND($B$99="x", B102&gt;0)), E102*B102,"--" )</f>
        <v>40</v>
      </c>
    </row>
    <row r="103" spans="1:7" ht="17" thickBot="1" x14ac:dyDescent="0.25">
      <c r="A103" s="155"/>
      <c r="B103" s="39"/>
      <c r="C103" s="40"/>
      <c r="D103" s="44"/>
      <c r="E103" s="89" t="s">
        <v>54</v>
      </c>
      <c r="F103" s="94"/>
      <c r="G103" s="126">
        <f>IF(B99="x",SUM(G101:G102),0)</f>
        <v>515</v>
      </c>
    </row>
    <row r="104" spans="1:7" ht="14" customHeight="1" thickBot="1" x14ac:dyDescent="0.25">
      <c r="A104" s="155"/>
      <c r="B104" s="9"/>
      <c r="C104" s="9"/>
      <c r="D104" s="10"/>
      <c r="E104" s="100"/>
      <c r="F104" s="100"/>
      <c r="G104" s="102"/>
    </row>
    <row r="105" spans="1:7" ht="22" customHeight="1" thickBot="1" x14ac:dyDescent="0.25">
      <c r="A105" s="155"/>
      <c r="B105" s="42" t="s">
        <v>2</v>
      </c>
      <c r="C105" s="38" t="s">
        <v>46</v>
      </c>
      <c r="D105" s="43"/>
      <c r="E105" s="60"/>
      <c r="F105" s="60"/>
      <c r="G105" s="61"/>
    </row>
    <row r="106" spans="1:7" ht="16" x14ac:dyDescent="0.2">
      <c r="A106" s="155"/>
      <c r="B106" s="51" t="s">
        <v>49</v>
      </c>
      <c r="C106" s="52"/>
      <c r="D106" s="53"/>
      <c r="E106" s="68"/>
      <c r="F106" s="68"/>
      <c r="G106" s="69"/>
    </row>
    <row r="107" spans="1:7" ht="17" thickBot="1" x14ac:dyDescent="0.25">
      <c r="A107" s="155"/>
      <c r="B107" s="227" t="s">
        <v>165</v>
      </c>
      <c r="C107" s="228"/>
      <c r="D107" s="228"/>
      <c r="E107" s="228"/>
      <c r="F107" s="228"/>
      <c r="G107" s="229"/>
    </row>
    <row r="108" spans="1:7" ht="16" x14ac:dyDescent="0.2">
      <c r="A108" s="155">
        <f>IF($B$105="X",B108,"0")</f>
        <v>2</v>
      </c>
      <c r="B108" s="19">
        <v>2</v>
      </c>
      <c r="C108" s="14" t="s">
        <v>69</v>
      </c>
      <c r="D108" s="14" t="s">
        <v>55</v>
      </c>
      <c r="E108" s="148">
        <v>65</v>
      </c>
      <c r="F108" s="91"/>
      <c r="G108" s="121">
        <f t="shared" ref="G108:G123" si="7">IF((AND($B$105="x", B108&gt;0)), E108*B108,"--" )</f>
        <v>130</v>
      </c>
    </row>
    <row r="109" spans="1:7" ht="16" x14ac:dyDescent="0.2">
      <c r="A109" s="155">
        <f t="shared" ref="A109:A123" si="8">IF($B$105="X",B109,"0")</f>
        <v>0</v>
      </c>
      <c r="B109" s="198"/>
      <c r="C109" s="14" t="s">
        <v>91</v>
      </c>
      <c r="D109" s="14" t="s">
        <v>164</v>
      </c>
      <c r="E109" s="148">
        <v>115</v>
      </c>
      <c r="F109" s="91"/>
      <c r="G109" s="121" t="str">
        <f t="shared" si="7"/>
        <v>--</v>
      </c>
    </row>
    <row r="110" spans="1:7" ht="16" x14ac:dyDescent="0.2">
      <c r="A110" s="155"/>
      <c r="B110" s="197"/>
      <c r="C110" s="195" t="s">
        <v>155</v>
      </c>
      <c r="D110" s="14"/>
      <c r="E110" s="148"/>
      <c r="F110" s="91"/>
      <c r="G110" s="121"/>
    </row>
    <row r="111" spans="1:7" ht="16" x14ac:dyDescent="0.2">
      <c r="A111" s="155">
        <f t="shared" si="8"/>
        <v>0</v>
      </c>
      <c r="B111" s="198"/>
      <c r="C111" s="14" t="s">
        <v>70</v>
      </c>
      <c r="D111" s="14" t="s">
        <v>142</v>
      </c>
      <c r="E111" s="148">
        <v>50</v>
      </c>
      <c r="F111" s="91"/>
      <c r="G111" s="121" t="str">
        <f t="shared" si="7"/>
        <v>--</v>
      </c>
    </row>
    <row r="112" spans="1:7" ht="14" customHeight="1" x14ac:dyDescent="0.2">
      <c r="A112" s="155">
        <f t="shared" si="8"/>
        <v>2</v>
      </c>
      <c r="B112" s="12">
        <v>2</v>
      </c>
      <c r="C112" s="14" t="s">
        <v>71</v>
      </c>
      <c r="D112" s="14" t="s">
        <v>143</v>
      </c>
      <c r="E112" s="148">
        <v>50</v>
      </c>
      <c r="F112" s="91"/>
      <c r="G112" s="121">
        <f t="shared" si="7"/>
        <v>100</v>
      </c>
    </row>
    <row r="113" spans="1:7" ht="16" x14ac:dyDescent="0.2">
      <c r="A113" s="155">
        <f t="shared" si="8"/>
        <v>4</v>
      </c>
      <c r="B113" s="25">
        <v>4</v>
      </c>
      <c r="C113" s="14" t="s">
        <v>72</v>
      </c>
      <c r="D113" s="14" t="s">
        <v>144</v>
      </c>
      <c r="E113" s="148">
        <v>50</v>
      </c>
      <c r="F113" s="91"/>
      <c r="G113" s="121">
        <f t="shared" si="7"/>
        <v>200</v>
      </c>
    </row>
    <row r="114" spans="1:7" ht="16" x14ac:dyDescent="0.2">
      <c r="A114" s="155">
        <f t="shared" si="8"/>
        <v>1</v>
      </c>
      <c r="B114" s="25">
        <v>1</v>
      </c>
      <c r="C114" s="14" t="s">
        <v>73</v>
      </c>
      <c r="D114" s="14" t="s">
        <v>145</v>
      </c>
      <c r="E114" s="148">
        <v>55</v>
      </c>
      <c r="F114" s="91"/>
      <c r="G114" s="121">
        <f t="shared" si="7"/>
        <v>55</v>
      </c>
    </row>
    <row r="115" spans="1:7" ht="16" x14ac:dyDescent="0.2">
      <c r="A115" s="155">
        <f t="shared" si="8"/>
        <v>1</v>
      </c>
      <c r="B115" s="25">
        <v>1</v>
      </c>
      <c r="C115" s="14" t="s">
        <v>74</v>
      </c>
      <c r="D115" s="22" t="s">
        <v>146</v>
      </c>
      <c r="E115" s="141">
        <v>65</v>
      </c>
      <c r="F115" s="92"/>
      <c r="G115" s="121">
        <f>IF((AND($B$105="x", B115&gt;0)), E115*B115,"--" )</f>
        <v>65</v>
      </c>
    </row>
    <row r="116" spans="1:7" ht="16" x14ac:dyDescent="0.2">
      <c r="A116" s="155">
        <f t="shared" si="8"/>
        <v>0</v>
      </c>
      <c r="B116" s="25"/>
      <c r="C116" s="14" t="s">
        <v>75</v>
      </c>
      <c r="D116" s="14" t="s">
        <v>147</v>
      </c>
      <c r="E116" s="148">
        <v>70</v>
      </c>
      <c r="F116" s="91"/>
      <c r="G116" s="121" t="str">
        <f t="shared" si="7"/>
        <v>--</v>
      </c>
    </row>
    <row r="117" spans="1:7" ht="16" x14ac:dyDescent="0.2">
      <c r="A117" s="155">
        <f t="shared" si="8"/>
        <v>0</v>
      </c>
      <c r="B117" s="15"/>
      <c r="C117" s="22" t="s">
        <v>76</v>
      </c>
      <c r="D117" s="22" t="s">
        <v>153</v>
      </c>
      <c r="E117" s="141">
        <v>70</v>
      </c>
      <c r="F117" s="92"/>
      <c r="G117" s="121" t="str">
        <f t="shared" si="7"/>
        <v>--</v>
      </c>
    </row>
    <row r="118" spans="1:7" ht="16" x14ac:dyDescent="0.2">
      <c r="A118" s="155">
        <f t="shared" si="8"/>
        <v>0</v>
      </c>
      <c r="B118" s="198"/>
      <c r="C118" s="22" t="s">
        <v>77</v>
      </c>
      <c r="D118" s="22" t="s">
        <v>148</v>
      </c>
      <c r="E118" s="141">
        <v>80</v>
      </c>
      <c r="F118" s="92"/>
      <c r="G118" s="121" t="str">
        <f t="shared" si="7"/>
        <v>--</v>
      </c>
    </row>
    <row r="119" spans="1:7" ht="16" x14ac:dyDescent="0.2">
      <c r="A119" s="155"/>
      <c r="B119" s="197"/>
      <c r="C119" s="196" t="s">
        <v>149</v>
      </c>
      <c r="D119" s="22"/>
      <c r="E119" s="141"/>
      <c r="F119" s="92"/>
      <c r="G119" s="121"/>
    </row>
    <row r="120" spans="1:7" ht="16" customHeight="1" x14ac:dyDescent="0.2">
      <c r="A120" s="155">
        <f t="shared" si="8"/>
        <v>0</v>
      </c>
      <c r="B120" s="198"/>
      <c r="C120" s="22" t="s">
        <v>78</v>
      </c>
      <c r="D120" s="22" t="s">
        <v>150</v>
      </c>
      <c r="E120" s="141">
        <v>90</v>
      </c>
      <c r="F120" s="92"/>
      <c r="G120" s="121" t="str">
        <f t="shared" si="7"/>
        <v>--</v>
      </c>
    </row>
    <row r="121" spans="1:7" ht="16" x14ac:dyDescent="0.2">
      <c r="A121" s="155">
        <f t="shared" si="8"/>
        <v>0</v>
      </c>
      <c r="B121" s="12"/>
      <c r="C121" s="22" t="s">
        <v>79</v>
      </c>
      <c r="D121" s="22" t="s">
        <v>154</v>
      </c>
      <c r="E121" s="141">
        <v>95</v>
      </c>
      <c r="F121" s="92"/>
      <c r="G121" s="121" t="str">
        <f t="shared" si="7"/>
        <v>--</v>
      </c>
    </row>
    <row r="122" spans="1:7" ht="16" x14ac:dyDescent="0.2">
      <c r="A122" s="155">
        <f t="shared" si="8"/>
        <v>1</v>
      </c>
      <c r="B122" s="25">
        <v>1</v>
      </c>
      <c r="C122" s="22" t="s">
        <v>80</v>
      </c>
      <c r="D122" s="22" t="s">
        <v>151</v>
      </c>
      <c r="E122" s="141">
        <v>105</v>
      </c>
      <c r="F122" s="92"/>
      <c r="G122" s="121">
        <f t="shared" si="7"/>
        <v>105</v>
      </c>
    </row>
    <row r="123" spans="1:7" ht="17" thickBot="1" x14ac:dyDescent="0.25">
      <c r="A123" s="155">
        <f t="shared" si="8"/>
        <v>0</v>
      </c>
      <c r="B123" s="25"/>
      <c r="C123" s="22" t="s">
        <v>81</v>
      </c>
      <c r="D123" s="22" t="s">
        <v>152</v>
      </c>
      <c r="E123" s="141">
        <v>130</v>
      </c>
      <c r="F123" s="92"/>
      <c r="G123" s="121" t="str">
        <f t="shared" si="7"/>
        <v>--</v>
      </c>
    </row>
    <row r="124" spans="1:7" ht="17" thickBot="1" x14ac:dyDescent="0.25">
      <c r="B124" s="39"/>
      <c r="C124" s="40"/>
      <c r="D124" s="44"/>
      <c r="E124" s="89" t="s">
        <v>4</v>
      </c>
      <c r="F124" s="94"/>
      <c r="G124" s="126">
        <f>IF(B105="x",SUM(G108:G123),0)</f>
        <v>655</v>
      </c>
    </row>
    <row r="125" spans="1:7" ht="14" customHeight="1" thickBot="1" x14ac:dyDescent="0.25">
      <c r="B125" s="9"/>
      <c r="C125" s="9"/>
      <c r="D125" s="10"/>
      <c r="E125" s="70"/>
      <c r="F125" s="70"/>
      <c r="G125" s="66"/>
    </row>
    <row r="126" spans="1:7" ht="17" customHeight="1" thickBot="1" x14ac:dyDescent="0.25">
      <c r="B126" s="221" t="s">
        <v>93</v>
      </c>
      <c r="C126" s="222"/>
      <c r="D126" s="223"/>
      <c r="E126" s="224" t="s">
        <v>94</v>
      </c>
      <c r="F126" s="225"/>
      <c r="G126" s="226"/>
    </row>
    <row r="127" spans="1:7" x14ac:dyDescent="0.2">
      <c r="B127" s="214"/>
      <c r="C127" s="215"/>
      <c r="D127" s="216"/>
      <c r="E127" s="132"/>
      <c r="F127" s="131"/>
      <c r="G127" s="133"/>
    </row>
    <row r="128" spans="1:7" ht="20" x14ac:dyDescent="0.2">
      <c r="B128" s="217"/>
      <c r="C128" s="215"/>
      <c r="D128" s="216"/>
      <c r="E128" s="134"/>
      <c r="F128" s="64"/>
      <c r="G128" s="136">
        <f>SUM(G124,G103,G97,G73,G66,G60,G47,G40,G33)</f>
        <v>25926</v>
      </c>
    </row>
    <row r="129" spans="2:7" ht="16" thickBot="1" x14ac:dyDescent="0.25">
      <c r="B129" s="218"/>
      <c r="C129" s="219"/>
      <c r="D129" s="220"/>
      <c r="E129" s="135"/>
      <c r="F129" s="71"/>
      <c r="G129" s="72"/>
    </row>
    <row r="130" spans="2:7" ht="9" customHeight="1" x14ac:dyDescent="0.2">
      <c r="B130" s="137"/>
      <c r="C130" s="137"/>
      <c r="D130" s="137"/>
      <c r="E130" s="129"/>
      <c r="F130" s="129"/>
      <c r="G130" s="130"/>
    </row>
    <row r="131" spans="2:7" x14ac:dyDescent="0.2">
      <c r="B131" s="213" t="s">
        <v>157</v>
      </c>
      <c r="C131" s="213"/>
      <c r="D131" s="213"/>
      <c r="E131" s="213"/>
      <c r="F131" s="213"/>
      <c r="G131" s="213"/>
    </row>
    <row r="132" spans="2:7" ht="25" customHeight="1" x14ac:dyDescent="0.2">
      <c r="B132" s="213"/>
      <c r="C132" s="213"/>
      <c r="D132" s="213"/>
      <c r="E132" s="213"/>
      <c r="F132" s="213"/>
      <c r="G132" s="213"/>
    </row>
    <row r="133" spans="2:7" ht="8" customHeight="1" thickBot="1" x14ac:dyDescent="0.25">
      <c r="B133" s="11"/>
      <c r="C133" s="9"/>
      <c r="D133" s="10"/>
      <c r="E133" s="73"/>
      <c r="F133" s="73"/>
      <c r="G133" s="66"/>
    </row>
    <row r="134" spans="2:7" ht="17" thickBot="1" x14ac:dyDescent="0.25">
      <c r="B134" s="138"/>
      <c r="C134" s="139" t="s">
        <v>0</v>
      </c>
      <c r="D134" s="140"/>
      <c r="E134" s="108"/>
      <c r="F134" s="108"/>
      <c r="G134" s="109"/>
    </row>
    <row r="135" spans="2:7" ht="24" customHeight="1" x14ac:dyDescent="0.2">
      <c r="B135" s="202" t="s">
        <v>175</v>
      </c>
      <c r="C135" s="203"/>
      <c r="D135" s="203"/>
      <c r="E135" s="203"/>
      <c r="F135" s="203"/>
      <c r="G135" s="204"/>
    </row>
    <row r="136" spans="2:7" ht="28" customHeight="1" x14ac:dyDescent="0.2">
      <c r="B136" s="205"/>
      <c r="C136" s="206"/>
      <c r="D136" s="206"/>
      <c r="E136" s="206"/>
      <c r="F136" s="206"/>
      <c r="G136" s="207"/>
    </row>
    <row r="137" spans="2:7" ht="35" customHeight="1" thickBot="1" x14ac:dyDescent="0.25">
      <c r="B137" s="208"/>
      <c r="C137" s="209"/>
      <c r="D137" s="209"/>
      <c r="E137" s="209"/>
      <c r="F137" s="209"/>
      <c r="G137" s="210"/>
    </row>
    <row r="140" spans="2:7" x14ac:dyDescent="0.2">
      <c r="E140"/>
      <c r="F140"/>
      <c r="G140"/>
    </row>
    <row r="145" spans="5:7" x14ac:dyDescent="0.2">
      <c r="E145"/>
      <c r="F145"/>
      <c r="G145"/>
    </row>
  </sheetData>
  <sheetProtection algorithmName="SHA-512" hashValue="JNGUobZSYPwWbj4q7PAnv3Xx5hk6Cs+h/XvX66d8NPnOEdA0VQiMdHWaBGH1VvGibLmTHLNoeYlLh3mdypPJ3w==" saltValue="l8ZV9y1SH++Aw7vxA5WbNA==" spinCount="100000" sheet="1" selectLockedCells="1"/>
  <mergeCells count="9">
    <mergeCell ref="B9:G9"/>
    <mergeCell ref="B135:G137"/>
    <mergeCell ref="B1:G2"/>
    <mergeCell ref="B131:G132"/>
    <mergeCell ref="B127:D129"/>
    <mergeCell ref="B126:D126"/>
    <mergeCell ref="E126:G126"/>
    <mergeCell ref="B107:G107"/>
    <mergeCell ref="B69:G69"/>
  </mergeCells>
  <phoneticPr fontId="10" type="noConversion"/>
  <conditionalFormatting sqref="B12:G30 B32:G33">
    <cfRule type="expression" dxfId="9" priority="29">
      <formula>$B$12&lt;&gt;"X"</formula>
    </cfRule>
  </conditionalFormatting>
  <conditionalFormatting sqref="B31:G31">
    <cfRule type="expression" dxfId="8" priority="1">
      <formula>$B$42&lt;&gt;"X"</formula>
    </cfRule>
  </conditionalFormatting>
  <conditionalFormatting sqref="B35:G40">
    <cfRule type="expression" dxfId="7" priority="3">
      <formula>$B$35&lt;&gt;"X"</formula>
    </cfRule>
  </conditionalFormatting>
  <conditionalFormatting sqref="B42:G47">
    <cfRule type="expression" dxfId="6" priority="2">
      <formula>$B$42&lt;&gt;"X"</formula>
    </cfRule>
  </conditionalFormatting>
  <conditionalFormatting sqref="B49:G61 G77:G91 G93:G96">
    <cfRule type="expression" dxfId="5" priority="30">
      <formula>$B$49&lt;&gt;"X"</formula>
    </cfRule>
  </conditionalFormatting>
  <conditionalFormatting sqref="B62:G66">
    <cfRule type="expression" dxfId="4" priority="4" stopIfTrue="1">
      <formula>$B$62&lt;&gt;"X"</formula>
    </cfRule>
  </conditionalFormatting>
  <conditionalFormatting sqref="B68:G68 B69 B70:G73">
    <cfRule type="expression" dxfId="3" priority="11">
      <formula>$B$68&lt;&gt;"X"</formula>
    </cfRule>
  </conditionalFormatting>
  <conditionalFormatting sqref="B75:G97">
    <cfRule type="expression" dxfId="2" priority="15">
      <formula>$B$75&lt;&gt;"X"</formula>
    </cfRule>
  </conditionalFormatting>
  <conditionalFormatting sqref="B99:G103">
    <cfRule type="expression" dxfId="1" priority="14">
      <formula>$B$99&lt;&gt;"X"</formula>
    </cfRule>
  </conditionalFormatting>
  <conditionalFormatting sqref="B105:G124">
    <cfRule type="expression" dxfId="0" priority="10">
      <formula>$B$105&lt;&gt;"X"</formula>
    </cfRule>
  </conditionalFormatting>
  <dataValidations xWindow="127" yWindow="65072" count="5">
    <dataValidation type="whole" showInputMessage="1" showErrorMessage="1" prompt="Select Quantity" sqref="B97 B103 B33 B124 B73 B47 B40 B60:B61 B67" xr:uid="{00000000-0002-0000-0000-000000000000}">
      <formula1>1</formula1>
      <formula2>5</formula2>
    </dataValidation>
    <dataValidation type="list" operator="equal" allowBlank="1" showInputMessage="1" showErrorMessage="1" prompt="Select Quantity" sqref="B12" xr:uid="{8C0FC5BB-010E-F248-88F1-4D9524CC03BD}">
      <formula1>"X,x"</formula1>
    </dataValidation>
    <dataValidation showInputMessage="1" showErrorMessage="1" prompt="Select Quantity" sqref="B105 B108:B123 B68 B75 B49 B42 B99 B70:B72 B51:B59 B101:B102 B35 B44:B46 B64:B65 B37:B39 B77:B96 B14:B30 B32" xr:uid="{61305826-455F-BD42-AB48-CCA94B81BCC3}"/>
    <dataValidation showInputMessage="1" showErrorMessage="1" prompt="Enter   X   or   x   to select." sqref="B62" xr:uid="{EDAA0CBD-F94A-8946-9405-5B491BDB24AD}"/>
    <dataValidation type="whole" showInputMessage="1" showErrorMessage="1" prompt="Enter   X   or   x   to select." sqref="B62:B66" xr:uid="{B0C9C2CB-FE10-2746-B202-357EFBA36E91}">
      <formula1>1</formula1>
      <formula2>5</formula2>
    </dataValidation>
  </dataValidations>
  <pageMargins left="0.25" right="0.25" top="0.19800000000000001" bottom="0.27866666666666667" header="0.3" footer="0.3"/>
  <pageSetup paperSize="5" scale="66" fitToHeight="0" orientation="portrait" r:id="rId1"/>
  <headerFooter>
    <oddHeader xml:space="preserve">&amp;C </oddHeader>
    <oddFooter xml:space="preserve">&amp;C </oddFooter>
  </headerFooter>
  <rowBreaks count="1" manualBreakCount="1">
    <brk id="74" max="16383" man="1"/>
  </rowBreak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Stylized with formulas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Michael Schofield</dc:creator>
  <cp:lastModifiedBy>Jeff Weiser</cp:lastModifiedBy>
  <cp:lastPrinted>2019-05-14T22:34:01Z</cp:lastPrinted>
  <dcterms:created xsi:type="dcterms:W3CDTF">2018-04-04T15:41:42Z</dcterms:created>
  <dcterms:modified xsi:type="dcterms:W3CDTF">2023-10-25T22:24:47Z</dcterms:modified>
</cp:coreProperties>
</file>